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40" activeTab="0"/>
  </bookViews>
  <sheets>
    <sheet name="第１表" sheetId="1" r:id="rId1"/>
  </sheets>
  <definedNames>
    <definedName name="_xlnm.Print_Area" localSheetId="0">'第１表'!$A$1:$AG$40</definedName>
  </definedNames>
  <calcPr fullCalcOnLoad="1"/>
</workbook>
</file>

<file path=xl/sharedStrings.xml><?xml version="1.0" encoding="utf-8"?>
<sst xmlns="http://schemas.openxmlformats.org/spreadsheetml/2006/main" count="80" uniqueCount="55">
  <si>
    <t xml:space="preserve"> </t>
  </si>
  <si>
    <t>区　　分</t>
  </si>
  <si>
    <t>合　計</t>
  </si>
  <si>
    <t>Ａ　高等学校等進学者</t>
  </si>
  <si>
    <t>Ｂ</t>
  </si>
  <si>
    <t>Ｃ　</t>
  </si>
  <si>
    <t>専修学校
一般課程等
入学者</t>
  </si>
  <si>
    <t xml:space="preserve"> Ｄ</t>
  </si>
  <si>
    <t>Ｅ　就職者(左記ＡＢＣＤを除く)</t>
  </si>
  <si>
    <t>Ｆ</t>
  </si>
  <si>
    <t xml:space="preserve"> Ｇ </t>
  </si>
  <si>
    <t>小　計</t>
  </si>
  <si>
    <t>高等学校（本科）</t>
  </si>
  <si>
    <t>高等学校別科</t>
  </si>
  <si>
    <r>
      <rPr>
        <b/>
        <sz val="9"/>
        <rFont val="ＭＳ Ｐゴシック"/>
        <family val="3"/>
      </rPr>
      <t>（本科･別科）</t>
    </r>
    <r>
      <rPr>
        <b/>
        <sz val="10"/>
        <rFont val="ＭＳ Ｐゴシック"/>
        <family val="3"/>
      </rPr>
      <t xml:space="preserve">
後期課程
中等教育学校</t>
    </r>
  </si>
  <si>
    <t>高等専門学校</t>
  </si>
  <si>
    <r>
      <rPr>
        <b/>
        <sz val="9"/>
        <rFont val="ＭＳ Ｐゴシック"/>
        <family val="3"/>
      </rPr>
      <t>（本科･別科）</t>
    </r>
    <r>
      <rPr>
        <b/>
        <sz val="10"/>
        <rFont val="ＭＳ Ｐゴシック"/>
        <family val="3"/>
      </rPr>
      <t xml:space="preserve">
高等部
特別支援学校</t>
    </r>
  </si>
  <si>
    <t>高等課程進学者
専　修　学　校</t>
  </si>
  <si>
    <t>施設等入学者
公共職業能力開発</t>
  </si>
  <si>
    <t>小計</t>
  </si>
  <si>
    <t>自営業主等</t>
  </si>
  <si>
    <t>常用労働者</t>
  </si>
  <si>
    <t>臨時労働者</t>
  </si>
  <si>
    <t>左記以外の者</t>
  </si>
  <si>
    <t>死亡・不詳</t>
  </si>
  <si>
    <t>全日制</t>
  </si>
  <si>
    <t>定時制</t>
  </si>
  <si>
    <t>通信制</t>
  </si>
  <si>
    <t xml:space="preserve">無期雇用労働者 </t>
  </si>
  <si>
    <t>有期雇用労働者（雇用契約の期間が一箇月以上の者）</t>
  </si>
  <si>
    <t>（卒業者総数）</t>
  </si>
  <si>
    <t>計</t>
  </si>
  <si>
    <t>国立</t>
  </si>
  <si>
    <t>公立</t>
  </si>
  <si>
    <t>私立</t>
  </si>
  <si>
    <t>京都国公私</t>
  </si>
  <si>
    <t>京都公立</t>
  </si>
  <si>
    <t>京都市</t>
  </si>
  <si>
    <t>京都市を除く</t>
  </si>
  <si>
    <t>府　立</t>
  </si>
  <si>
    <t>乙　訓</t>
  </si>
  <si>
    <t>山　城</t>
  </si>
  <si>
    <t>南　丹</t>
  </si>
  <si>
    <t>中　丹</t>
  </si>
  <si>
    <t>丹　後</t>
  </si>
  <si>
    <t>全国公立</t>
  </si>
  <si>
    <t>全国国公私</t>
  </si>
  <si>
    <t>比率（％）</t>
  </si>
  <si>
    <t>注</t>
  </si>
  <si>
    <t>「Ａ｣・「Ｂ」・「Ｃ」・「Ｄ」は就職進学者・入学者を含む。</t>
  </si>
  <si>
    <t>京都府内の数値については、義務教育学校後期課程の卒業者数を含む。</t>
  </si>
  <si>
    <t>各年５月１日現在</t>
  </si>
  <si>
    <t>第１表　中学校卒業者の進路状況</t>
  </si>
  <si>
    <t>４年</t>
  </si>
  <si>
    <t>５年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</si>
</sst>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年&quot;"/>
    <numFmt numFmtId="177" formatCode="_ * #,##0.0_ ;_ * \-#,##0.0_ ;_ * &quot;-&quot;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hair"/>
      <top style="dotted"/>
      <bottom/>
    </border>
    <border>
      <left/>
      <right style="hair"/>
      <top style="dotted"/>
      <bottom/>
    </border>
    <border>
      <left/>
      <right style="thin"/>
      <top style="dotted"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thin"/>
      <bottom/>
    </border>
    <border>
      <left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medium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hair"/>
      <right style="hair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hair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top" textRotation="255" wrapText="1" indent="1"/>
      <protection/>
    </xf>
    <xf numFmtId="0" fontId="5" fillId="0" borderId="17" xfId="0" applyFont="1" applyBorder="1" applyAlignment="1" applyProtection="1">
      <alignment horizontal="center" vertical="top" textRotation="255" wrapText="1" indent="1"/>
      <protection/>
    </xf>
    <xf numFmtId="0" fontId="5" fillId="0" borderId="18" xfId="0" applyFont="1" applyBorder="1" applyAlignment="1" applyProtection="1">
      <alignment horizontal="center" vertical="top" textRotation="255" wrapText="1" indent="1"/>
      <protection/>
    </xf>
    <xf numFmtId="0" fontId="5" fillId="0" borderId="19" xfId="0" applyFont="1" applyBorder="1" applyAlignment="1" applyProtection="1">
      <alignment horizontal="center" vertical="top" textRotation="255" wrapText="1" inden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1" fontId="0" fillId="33" borderId="20" xfId="48" applyNumberFormat="1" applyFont="1" applyFill="1" applyBorder="1" applyAlignment="1" applyProtection="1">
      <alignment shrinkToFit="1"/>
      <protection/>
    </xf>
    <xf numFmtId="41" fontId="43" fillId="0" borderId="10" xfId="48" applyNumberFormat="1" applyFont="1" applyFill="1" applyBorder="1" applyAlignment="1" applyProtection="1">
      <alignment shrinkToFit="1"/>
      <protection/>
    </xf>
    <xf numFmtId="41" fontId="43" fillId="33" borderId="21" xfId="48" applyNumberFormat="1" applyFont="1" applyFill="1" applyBorder="1" applyAlignment="1" applyProtection="1">
      <alignment shrinkToFit="1"/>
      <protection/>
    </xf>
    <xf numFmtId="41" fontId="43" fillId="33" borderId="22" xfId="48" applyNumberFormat="1" applyFont="1" applyFill="1" applyBorder="1" applyAlignment="1" applyProtection="1">
      <alignment shrinkToFit="1"/>
      <protection/>
    </xf>
    <xf numFmtId="41" fontId="43" fillId="33" borderId="23" xfId="48" applyNumberFormat="1" applyFont="1" applyFill="1" applyBorder="1" applyAlignment="1" applyProtection="1">
      <alignment shrinkToFit="1"/>
      <protection/>
    </xf>
    <xf numFmtId="41" fontId="43" fillId="0" borderId="24" xfId="48" applyNumberFormat="1" applyFont="1" applyFill="1" applyBorder="1" applyAlignment="1" applyProtection="1">
      <alignment shrinkToFit="1"/>
      <protection/>
    </xf>
    <xf numFmtId="41" fontId="43" fillId="0" borderId="25" xfId="48" applyNumberFormat="1" applyFont="1" applyFill="1" applyBorder="1" applyAlignment="1" applyProtection="1">
      <alignment shrinkToFit="1"/>
      <protection/>
    </xf>
    <xf numFmtId="41" fontId="43" fillId="0" borderId="26" xfId="48" applyNumberFormat="1" applyFont="1" applyFill="1" applyBorder="1" applyAlignment="1" applyProtection="1">
      <alignment shrinkToFit="1"/>
      <protection/>
    </xf>
    <xf numFmtId="41" fontId="43" fillId="34" borderId="24" xfId="48" applyNumberFormat="1" applyFont="1" applyFill="1" applyBorder="1" applyAlignment="1" applyProtection="1">
      <alignment shrinkToFit="1"/>
      <protection/>
    </xf>
    <xf numFmtId="41" fontId="43" fillId="34" borderId="25" xfId="48" applyNumberFormat="1" applyFont="1" applyFill="1" applyBorder="1" applyAlignment="1" applyProtection="1">
      <alignment shrinkToFit="1"/>
      <protection/>
    </xf>
    <xf numFmtId="41" fontId="43" fillId="34" borderId="27" xfId="48" applyNumberFormat="1" applyFont="1" applyFill="1" applyBorder="1" applyAlignment="1" applyProtection="1">
      <alignment shrinkToFit="1"/>
      <protection/>
    </xf>
    <xf numFmtId="41" fontId="43" fillId="34" borderId="28" xfId="48" applyNumberFormat="1" applyFont="1" applyFill="1" applyBorder="1" applyAlignment="1" applyProtection="1">
      <alignment shrinkToFit="1"/>
      <protection/>
    </xf>
    <xf numFmtId="41" fontId="43" fillId="34" borderId="29" xfId="48" applyNumberFormat="1" applyFont="1" applyFill="1" applyBorder="1" applyAlignment="1" applyProtection="1">
      <alignment shrinkToFit="1"/>
      <protection/>
    </xf>
    <xf numFmtId="41" fontId="43" fillId="35" borderId="27" xfId="48" applyNumberFormat="1" applyFont="1" applyFill="1" applyBorder="1" applyAlignment="1" applyProtection="1">
      <alignment shrinkToFit="1"/>
      <protection/>
    </xf>
    <xf numFmtId="41" fontId="43" fillId="35" borderId="30" xfId="48" applyNumberFormat="1" applyFont="1" applyFill="1" applyBorder="1" applyAlignment="1" applyProtection="1">
      <alignment shrinkToFit="1"/>
      <protection/>
    </xf>
    <xf numFmtId="41" fontId="43" fillId="34" borderId="17" xfId="48" applyNumberFormat="1" applyFont="1" applyFill="1" applyBorder="1" applyAlignment="1" applyProtection="1">
      <alignment shrinkToFit="1"/>
      <protection/>
    </xf>
    <xf numFmtId="41" fontId="43" fillId="34" borderId="18" xfId="48" applyNumberFormat="1" applyFont="1" applyFill="1" applyBorder="1" applyAlignment="1" applyProtection="1">
      <alignment shrinkToFit="1"/>
      <protection/>
    </xf>
    <xf numFmtId="41" fontId="43" fillId="34" borderId="11" xfId="48" applyNumberFormat="1" applyFont="1" applyFill="1" applyBorder="1" applyAlignment="1" applyProtection="1">
      <alignment shrinkToFit="1"/>
      <protection/>
    </xf>
    <xf numFmtId="41" fontId="43" fillId="35" borderId="17" xfId="48" applyNumberFormat="1" applyFont="1" applyFill="1" applyBorder="1" applyAlignment="1" applyProtection="1">
      <alignment shrinkToFit="1"/>
      <protection/>
    </xf>
    <xf numFmtId="41" fontId="43" fillId="35" borderId="19" xfId="48" applyNumberFormat="1" applyFont="1" applyFill="1" applyBorder="1" applyAlignment="1" applyProtection="1">
      <alignment shrinkToFit="1"/>
      <protection/>
    </xf>
    <xf numFmtId="41" fontId="43" fillId="34" borderId="31" xfId="48" applyNumberFormat="1" applyFont="1" applyFill="1" applyBorder="1" applyAlignment="1">
      <alignment vertical="center"/>
    </xf>
    <xf numFmtId="41" fontId="43" fillId="34" borderId="32" xfId="48" applyNumberFormat="1" applyFont="1" applyFill="1" applyBorder="1" applyAlignment="1">
      <alignment vertical="center"/>
    </xf>
    <xf numFmtId="41" fontId="43" fillId="34" borderId="33" xfId="48" applyNumberFormat="1" applyFont="1" applyFill="1" applyBorder="1" applyAlignment="1">
      <alignment vertical="center"/>
    </xf>
    <xf numFmtId="41" fontId="43" fillId="34" borderId="0" xfId="48" applyNumberFormat="1" applyFont="1" applyFill="1" applyBorder="1" applyAlignment="1" applyProtection="1">
      <alignment shrinkToFit="1"/>
      <protection/>
    </xf>
    <xf numFmtId="41" fontId="43" fillId="35" borderId="24" xfId="48" applyNumberFormat="1" applyFont="1" applyFill="1" applyBorder="1" applyAlignment="1" applyProtection="1">
      <alignment shrinkToFit="1"/>
      <protection/>
    </xf>
    <xf numFmtId="41" fontId="43" fillId="35" borderId="10" xfId="48" applyNumberFormat="1" applyFont="1" applyFill="1" applyBorder="1" applyAlignment="1" applyProtection="1">
      <alignment shrinkToFit="1"/>
      <protection/>
    </xf>
    <xf numFmtId="0" fontId="43" fillId="0" borderId="0" xfId="0" applyFont="1" applyBorder="1" applyAlignment="1" applyProtection="1">
      <alignment/>
      <protection/>
    </xf>
    <xf numFmtId="41" fontId="0" fillId="0" borderId="34" xfId="48" applyNumberFormat="1" applyFont="1" applyFill="1" applyBorder="1" applyAlignment="1">
      <alignment vertical="center"/>
    </xf>
    <xf numFmtId="41" fontId="0" fillId="0" borderId="35" xfId="48" applyNumberFormat="1" applyFont="1" applyFill="1" applyBorder="1" applyAlignment="1" applyProtection="1">
      <alignment shrinkToFit="1"/>
      <protection/>
    </xf>
    <xf numFmtId="41" fontId="0" fillId="0" borderId="36" xfId="48" applyNumberFormat="1" applyFont="1" applyFill="1" applyBorder="1" applyAlignment="1" applyProtection="1">
      <alignment shrinkToFit="1"/>
      <protection/>
    </xf>
    <xf numFmtId="41" fontId="0" fillId="0" borderId="37" xfId="48" applyNumberFormat="1" applyFont="1" applyFill="1" applyBorder="1" applyAlignment="1" applyProtection="1">
      <alignment shrinkToFit="1"/>
      <protection/>
    </xf>
    <xf numFmtId="41" fontId="0" fillId="0" borderId="38" xfId="48" applyNumberFormat="1" applyFont="1" applyFill="1" applyBorder="1" applyAlignment="1" applyProtection="1">
      <alignment shrinkToFit="1"/>
      <protection/>
    </xf>
    <xf numFmtId="41" fontId="0" fillId="0" borderId="39" xfId="48" applyNumberFormat="1" applyFont="1" applyFill="1" applyBorder="1" applyAlignment="1" applyProtection="1">
      <alignment shrinkToFit="1"/>
      <protection/>
    </xf>
    <xf numFmtId="41" fontId="0" fillId="0" borderId="40" xfId="48" applyNumberFormat="1" applyFont="1" applyFill="1" applyBorder="1" applyAlignment="1" applyProtection="1">
      <alignment shrinkToFit="1"/>
      <protection/>
    </xf>
    <xf numFmtId="41" fontId="0" fillId="0" borderId="20" xfId="48" applyNumberFormat="1" applyFont="1" applyFill="1" applyBorder="1" applyAlignment="1" applyProtection="1">
      <alignment shrinkToFit="1"/>
      <protection/>
    </xf>
    <xf numFmtId="41" fontId="0" fillId="0" borderId="24" xfId="48" applyNumberFormat="1" applyFont="1" applyFill="1" applyBorder="1" applyAlignment="1" applyProtection="1">
      <alignment shrinkToFit="1"/>
      <protection/>
    </xf>
    <xf numFmtId="41" fontId="0" fillId="0" borderId="25" xfId="48" applyNumberFormat="1" applyFont="1" applyFill="1" applyBorder="1" applyAlignment="1" applyProtection="1">
      <alignment shrinkToFit="1"/>
      <protection/>
    </xf>
    <xf numFmtId="41" fontId="0" fillId="0" borderId="10" xfId="48" applyNumberFormat="1" applyFont="1" applyFill="1" applyBorder="1" applyAlignment="1" applyProtection="1">
      <alignment shrinkToFit="1"/>
      <protection/>
    </xf>
    <xf numFmtId="41" fontId="0" fillId="0" borderId="41" xfId="48" applyNumberFormat="1" applyFont="1" applyFill="1" applyBorder="1" applyAlignment="1" applyProtection="1">
      <alignment shrinkToFit="1"/>
      <protection/>
    </xf>
    <xf numFmtId="41" fontId="0" fillId="0" borderId="42" xfId="48" applyNumberFormat="1" applyFont="1" applyFill="1" applyBorder="1" applyAlignment="1" applyProtection="1">
      <alignment shrinkToFit="1"/>
      <protection/>
    </xf>
    <xf numFmtId="41" fontId="0" fillId="0" borderId="43" xfId="48" applyNumberFormat="1" applyFont="1" applyFill="1" applyBorder="1" applyAlignment="1" applyProtection="1">
      <alignment shrinkToFit="1"/>
      <protection/>
    </xf>
    <xf numFmtId="41" fontId="0" fillId="0" borderId="12" xfId="48" applyNumberFormat="1" applyFont="1" applyFill="1" applyBorder="1" applyAlignment="1">
      <alignment vertical="center"/>
    </xf>
    <xf numFmtId="41" fontId="0" fillId="0" borderId="31" xfId="48" applyNumberFormat="1" applyFont="1" applyFill="1" applyBorder="1" applyAlignment="1">
      <alignment vertical="center"/>
    </xf>
    <xf numFmtId="41" fontId="0" fillId="0" borderId="44" xfId="48" applyNumberFormat="1" applyFont="1" applyFill="1" applyBorder="1" applyAlignment="1">
      <alignment vertical="center"/>
    </xf>
    <xf numFmtId="41" fontId="0" fillId="0" borderId="32" xfId="48" applyNumberFormat="1" applyFont="1" applyFill="1" applyBorder="1" applyAlignment="1">
      <alignment vertical="center"/>
    </xf>
    <xf numFmtId="41" fontId="0" fillId="0" borderId="33" xfId="48" applyNumberFormat="1" applyFont="1" applyFill="1" applyBorder="1" applyAlignment="1">
      <alignment vertical="center"/>
    </xf>
    <xf numFmtId="41" fontId="0" fillId="0" borderId="14" xfId="48" applyNumberFormat="1" applyFont="1" applyFill="1" applyBorder="1" applyAlignment="1">
      <alignment vertical="center"/>
    </xf>
    <xf numFmtId="41" fontId="0" fillId="0" borderId="45" xfId="48" applyNumberFormat="1" applyFont="1" applyFill="1" applyBorder="1" applyAlignment="1">
      <alignment vertical="center"/>
    </xf>
    <xf numFmtId="41" fontId="0" fillId="0" borderId="16" xfId="48" applyNumberFormat="1" applyFont="1" applyFill="1" applyBorder="1" applyAlignment="1" applyProtection="1">
      <alignment shrinkToFit="1"/>
      <protection/>
    </xf>
    <xf numFmtId="41" fontId="0" fillId="0" borderId="17" xfId="48" applyNumberFormat="1" applyFont="1" applyFill="1" applyBorder="1" applyAlignment="1" applyProtection="1">
      <alignment shrinkToFit="1"/>
      <protection/>
    </xf>
    <xf numFmtId="41" fontId="0" fillId="0" borderId="18" xfId="48" applyNumberFormat="1" applyFont="1" applyFill="1" applyBorder="1" applyAlignment="1" applyProtection="1">
      <alignment shrinkToFit="1"/>
      <protection/>
    </xf>
    <xf numFmtId="41" fontId="0" fillId="0" borderId="19" xfId="48" applyNumberFormat="1" applyFont="1" applyFill="1" applyBorder="1" applyAlignment="1" applyProtection="1">
      <alignment shrinkToFit="1"/>
      <protection/>
    </xf>
    <xf numFmtId="41" fontId="0" fillId="0" borderId="46" xfId="48" applyNumberFormat="1" applyFont="1" applyFill="1" applyBorder="1" applyAlignment="1" applyProtection="1">
      <alignment shrinkToFit="1"/>
      <protection/>
    </xf>
    <xf numFmtId="41" fontId="0" fillId="0" borderId="47" xfId="48" applyNumberFormat="1" applyFont="1" applyFill="1" applyBorder="1" applyAlignment="1" applyProtection="1">
      <alignment shrinkToFit="1"/>
      <protection/>
    </xf>
    <xf numFmtId="41" fontId="0" fillId="0" borderId="15" xfId="48" applyNumberFormat="1" applyFont="1" applyFill="1" applyBorder="1" applyAlignment="1" applyProtection="1">
      <alignment shrinkToFit="1"/>
      <protection/>
    </xf>
    <xf numFmtId="41" fontId="0" fillId="0" borderId="48" xfId="48" applyNumberFormat="1" applyFont="1" applyFill="1" applyBorder="1" applyAlignment="1" applyProtection="1">
      <alignment shrinkToFit="1"/>
      <protection/>
    </xf>
    <xf numFmtId="41" fontId="0" fillId="0" borderId="21" xfId="48" applyNumberFormat="1" applyFont="1" applyFill="1" applyBorder="1" applyAlignment="1" applyProtection="1">
      <alignment shrinkToFit="1"/>
      <protection/>
    </xf>
    <xf numFmtId="41" fontId="0" fillId="0" borderId="22" xfId="48" applyNumberFormat="1" applyFont="1" applyFill="1" applyBorder="1" applyAlignment="1" applyProtection="1">
      <alignment shrinkToFit="1"/>
      <protection/>
    </xf>
    <xf numFmtId="41" fontId="0" fillId="0" borderId="23" xfId="48" applyNumberFormat="1" applyFont="1" applyFill="1" applyBorder="1" applyAlignment="1" applyProtection="1">
      <alignment shrinkToFit="1"/>
      <protection/>
    </xf>
    <xf numFmtId="41" fontId="0" fillId="0" borderId="49" xfId="48" applyNumberFormat="1" applyFont="1" applyFill="1" applyBorder="1" applyAlignment="1" applyProtection="1">
      <alignment shrinkToFit="1"/>
      <protection/>
    </xf>
    <xf numFmtId="41" fontId="0" fillId="0" borderId="50" xfId="48" applyNumberFormat="1" applyFont="1" applyFill="1" applyBorder="1" applyAlignment="1" applyProtection="1">
      <alignment shrinkToFit="1"/>
      <protection/>
    </xf>
    <xf numFmtId="41" fontId="0" fillId="0" borderId="27" xfId="48" applyNumberFormat="1" applyFont="1" applyFill="1" applyBorder="1" applyAlignment="1" applyProtection="1">
      <alignment shrinkToFit="1"/>
      <protection/>
    </xf>
    <xf numFmtId="41" fontId="0" fillId="0" borderId="28" xfId="48" applyNumberFormat="1" applyFont="1" applyFill="1" applyBorder="1" applyAlignment="1" applyProtection="1">
      <alignment shrinkToFit="1"/>
      <protection/>
    </xf>
    <xf numFmtId="41" fontId="0" fillId="0" borderId="30" xfId="48" applyNumberFormat="1" applyFont="1" applyFill="1" applyBorder="1" applyAlignment="1" applyProtection="1">
      <alignment shrinkToFit="1"/>
      <protection/>
    </xf>
    <xf numFmtId="41" fontId="0" fillId="0" borderId="51" xfId="48" applyNumberFormat="1" applyFont="1" applyFill="1" applyBorder="1" applyAlignment="1" applyProtection="1">
      <alignment shrinkToFit="1"/>
      <protection/>
    </xf>
    <xf numFmtId="41" fontId="44" fillId="0" borderId="20" xfId="48" applyNumberFormat="1" applyFont="1" applyFill="1" applyBorder="1" applyAlignment="1" applyProtection="1">
      <alignment shrinkToFit="1"/>
      <protection/>
    </xf>
    <xf numFmtId="41" fontId="44" fillId="0" borderId="16" xfId="48" applyNumberFormat="1" applyFont="1" applyFill="1" applyBorder="1" applyAlignment="1" applyProtection="1">
      <alignment shrinkToFit="1"/>
      <protection/>
    </xf>
    <xf numFmtId="41" fontId="44" fillId="0" borderId="47" xfId="48" applyNumberFormat="1" applyFont="1" applyFill="1" applyBorder="1" applyAlignment="1" applyProtection="1">
      <alignment shrinkToFit="1"/>
      <protection/>
    </xf>
    <xf numFmtId="41" fontId="44" fillId="0" borderId="15" xfId="48" applyNumberFormat="1" applyFont="1" applyFill="1" applyBorder="1" applyAlignment="1" applyProtection="1">
      <alignment shrinkToFit="1"/>
      <protection/>
    </xf>
    <xf numFmtId="41" fontId="44" fillId="0" borderId="50" xfId="48" applyNumberFormat="1" applyFont="1" applyFill="1" applyBorder="1" applyAlignment="1" applyProtection="1">
      <alignment shrinkToFit="1"/>
      <protection/>
    </xf>
    <xf numFmtId="41" fontId="0" fillId="0" borderId="52" xfId="48" applyNumberFormat="1" applyFont="1" applyFill="1" applyBorder="1" applyAlignment="1" applyProtection="1">
      <alignment shrinkToFit="1"/>
      <protection/>
    </xf>
    <xf numFmtId="41" fontId="0" fillId="0" borderId="53" xfId="48" applyNumberFormat="1" applyFont="1" applyFill="1" applyBorder="1" applyAlignment="1" applyProtection="1">
      <alignment shrinkToFit="1"/>
      <protection/>
    </xf>
    <xf numFmtId="41" fontId="0" fillId="33" borderId="48" xfId="48" applyNumberFormat="1" applyFont="1" applyFill="1" applyBorder="1" applyAlignment="1" applyProtection="1">
      <alignment shrinkToFit="1"/>
      <protection/>
    </xf>
    <xf numFmtId="177" fontId="0" fillId="0" borderId="54" xfId="48" applyNumberFormat="1" applyFont="1" applyBorder="1" applyAlignment="1" applyProtection="1">
      <alignment shrinkToFit="1"/>
      <protection/>
    </xf>
    <xf numFmtId="177" fontId="0" fillId="0" borderId="12" xfId="48" applyNumberFormat="1" applyFont="1" applyBorder="1" applyAlignment="1" applyProtection="1">
      <alignment shrinkToFit="1"/>
      <protection/>
    </xf>
    <xf numFmtId="177" fontId="0" fillId="34" borderId="13" xfId="48" applyNumberFormat="1" applyFont="1" applyFill="1" applyBorder="1" applyAlignment="1" applyProtection="1">
      <alignment shrinkToFit="1"/>
      <protection/>
    </xf>
    <xf numFmtId="177" fontId="0" fillId="34" borderId="44" xfId="48" applyNumberFormat="1" applyFont="1" applyFill="1" applyBorder="1" applyAlignment="1" applyProtection="1">
      <alignment shrinkToFit="1"/>
      <protection/>
    </xf>
    <xf numFmtId="177" fontId="0" fillId="34" borderId="33" xfId="48" applyNumberFormat="1" applyFont="1" applyFill="1" applyBorder="1" applyAlignment="1" applyProtection="1">
      <alignment shrinkToFit="1"/>
      <protection/>
    </xf>
    <xf numFmtId="177" fontId="0" fillId="34" borderId="55" xfId="48" applyNumberFormat="1" applyFont="1" applyFill="1" applyBorder="1" applyAlignment="1" applyProtection="1">
      <alignment shrinkToFit="1"/>
      <protection/>
    </xf>
    <xf numFmtId="177" fontId="0" fillId="34" borderId="31" xfId="48" applyNumberFormat="1" applyFont="1" applyFill="1" applyBorder="1" applyAlignment="1" applyProtection="1">
      <alignment shrinkToFit="1"/>
      <protection/>
    </xf>
    <xf numFmtId="177" fontId="0" fillId="0" borderId="31" xfId="48" applyNumberFormat="1" applyFont="1" applyBorder="1" applyAlignment="1" applyProtection="1">
      <alignment shrinkToFit="1"/>
      <protection/>
    </xf>
    <xf numFmtId="177" fontId="0" fillId="0" borderId="56" xfId="48" applyNumberFormat="1" applyFont="1" applyBorder="1" applyAlignment="1" applyProtection="1">
      <alignment shrinkToFit="1"/>
      <protection/>
    </xf>
    <xf numFmtId="177" fontId="0" fillId="0" borderId="44" xfId="48" applyNumberFormat="1" applyFont="1" applyBorder="1" applyAlignment="1" applyProtection="1">
      <alignment shrinkToFit="1"/>
      <protection/>
    </xf>
    <xf numFmtId="177" fontId="0" fillId="0" borderId="33" xfId="48" applyNumberFormat="1" applyFont="1" applyBorder="1" applyAlignment="1" applyProtection="1">
      <alignment shrinkToFit="1"/>
      <protection/>
    </xf>
    <xf numFmtId="177" fontId="0" fillId="0" borderId="14" xfId="48" applyNumberFormat="1" applyFont="1" applyBorder="1" applyAlignment="1" applyProtection="1">
      <alignment shrinkToFit="1"/>
      <protection/>
    </xf>
    <xf numFmtId="177" fontId="0" fillId="0" borderId="57" xfId="48" applyNumberFormat="1" applyFont="1" applyBorder="1" applyAlignment="1" applyProtection="1">
      <alignment shrinkToFit="1"/>
      <protection/>
    </xf>
    <xf numFmtId="177" fontId="0" fillId="0" borderId="58" xfId="48" applyNumberFormat="1" applyFont="1" applyBorder="1" applyAlignment="1" applyProtection="1">
      <alignment shrinkToFit="1"/>
      <protection/>
    </xf>
    <xf numFmtId="177" fontId="0" fillId="0" borderId="20" xfId="48" applyNumberFormat="1" applyFont="1" applyBorder="1" applyAlignment="1" applyProtection="1">
      <alignment shrinkToFit="1"/>
      <protection/>
    </xf>
    <xf numFmtId="177" fontId="0" fillId="0" borderId="59" xfId="48" applyNumberFormat="1" applyFont="1" applyBorder="1" applyAlignment="1" applyProtection="1">
      <alignment shrinkToFit="1"/>
      <protection/>
    </xf>
    <xf numFmtId="177" fontId="0" fillId="0" borderId="60" xfId="48" applyNumberFormat="1" applyFont="1" applyBorder="1" applyAlignment="1" applyProtection="1">
      <alignment shrinkToFit="1"/>
      <protection/>
    </xf>
    <xf numFmtId="177" fontId="0" fillId="0" borderId="10" xfId="48" applyNumberFormat="1" applyFont="1" applyBorder="1" applyAlignment="1" applyProtection="1">
      <alignment shrinkToFit="1"/>
      <protection/>
    </xf>
    <xf numFmtId="177" fontId="0" fillId="0" borderId="61" xfId="48" applyNumberFormat="1" applyFont="1" applyBorder="1" applyAlignment="1" applyProtection="1">
      <alignment shrinkToFit="1"/>
      <protection/>
    </xf>
    <xf numFmtId="177" fontId="0" fillId="0" borderId="24" xfId="48" applyNumberFormat="1" applyFont="1" applyBorder="1" applyAlignment="1" applyProtection="1">
      <alignment shrinkToFit="1"/>
      <protection/>
    </xf>
    <xf numFmtId="177" fontId="0" fillId="0" borderId="0" xfId="48" applyNumberFormat="1" applyFont="1" applyBorder="1" applyAlignment="1" applyProtection="1">
      <alignment shrinkToFit="1"/>
      <protection/>
    </xf>
    <xf numFmtId="177" fontId="0" fillId="0" borderId="41" xfId="48" applyNumberFormat="1" applyFont="1" applyBorder="1" applyAlignment="1" applyProtection="1">
      <alignment shrinkToFit="1"/>
      <protection/>
    </xf>
    <xf numFmtId="177" fontId="0" fillId="0" borderId="62" xfId="48" applyNumberFormat="1" applyFont="1" applyBorder="1" applyAlignment="1" applyProtection="1">
      <alignment shrinkToFit="1"/>
      <protection/>
    </xf>
    <xf numFmtId="177" fontId="0" fillId="0" borderId="63" xfId="48" applyNumberFormat="1" applyFont="1" applyBorder="1" applyAlignment="1" applyProtection="1">
      <alignment shrinkToFit="1"/>
      <protection/>
    </xf>
    <xf numFmtId="177" fontId="0" fillId="0" borderId="64" xfId="48" applyNumberFormat="1" applyFont="1" applyBorder="1" applyAlignment="1" applyProtection="1">
      <alignment shrinkToFit="1"/>
      <protection/>
    </xf>
    <xf numFmtId="177" fontId="0" fillId="0" borderId="65" xfId="48" applyNumberFormat="1" applyFont="1" applyBorder="1" applyAlignment="1" applyProtection="1">
      <alignment shrinkToFit="1"/>
      <protection/>
    </xf>
    <xf numFmtId="177" fontId="0" fillId="0" borderId="66" xfId="48" applyNumberFormat="1" applyFont="1" applyBorder="1" applyAlignment="1" applyProtection="1">
      <alignment shrinkToFit="1"/>
      <protection/>
    </xf>
    <xf numFmtId="177" fontId="0" fillId="0" borderId="67" xfId="48" applyNumberFormat="1" applyFont="1" applyBorder="1" applyAlignment="1" applyProtection="1">
      <alignment shrinkToFit="1"/>
      <protection/>
    </xf>
    <xf numFmtId="177" fontId="0" fillId="0" borderId="68" xfId="48" applyNumberFormat="1" applyFont="1" applyBorder="1" applyAlignment="1" applyProtection="1">
      <alignment shrinkToFit="1"/>
      <protection/>
    </xf>
    <xf numFmtId="177" fontId="0" fillId="0" borderId="26" xfId="48" applyNumberFormat="1" applyFont="1" applyBorder="1" applyAlignment="1" applyProtection="1">
      <alignment shrinkToFit="1"/>
      <protection/>
    </xf>
    <xf numFmtId="177" fontId="0" fillId="0" borderId="69" xfId="48" applyNumberFormat="1" applyFont="1" applyBorder="1" applyAlignment="1" applyProtection="1">
      <alignment shrinkToFit="1"/>
      <protection/>
    </xf>
    <xf numFmtId="177" fontId="0" fillId="0" borderId="70" xfId="48" applyNumberFormat="1" applyFont="1" applyBorder="1" applyAlignment="1" applyProtection="1">
      <alignment shrinkToFit="1"/>
      <protection/>
    </xf>
    <xf numFmtId="177" fontId="0" fillId="0" borderId="71" xfId="48" applyNumberFormat="1" applyFont="1" applyBorder="1" applyAlignment="1" applyProtection="1">
      <alignment shrinkToFit="1"/>
      <protection/>
    </xf>
    <xf numFmtId="177" fontId="0" fillId="0" borderId="72" xfId="48" applyNumberFormat="1" applyFont="1" applyBorder="1" applyAlignment="1" applyProtection="1">
      <alignment shrinkToFit="1"/>
      <protection/>
    </xf>
    <xf numFmtId="177" fontId="0" fillId="0" borderId="73" xfId="48" applyNumberFormat="1" applyFont="1" applyBorder="1" applyAlignment="1" applyProtection="1">
      <alignment shrinkToFit="1"/>
      <protection/>
    </xf>
    <xf numFmtId="177" fontId="0" fillId="0" borderId="74" xfId="48" applyNumberFormat="1" applyFont="1" applyBorder="1" applyAlignment="1" applyProtection="1">
      <alignment shrinkToFit="1"/>
      <protection/>
    </xf>
    <xf numFmtId="177" fontId="0" fillId="0" borderId="75" xfId="48" applyNumberFormat="1" applyFont="1" applyBorder="1" applyAlignment="1" applyProtection="1">
      <alignment shrinkToFit="1"/>
      <protection/>
    </xf>
    <xf numFmtId="177" fontId="0" fillId="0" borderId="76" xfId="48" applyNumberFormat="1" applyFont="1" applyBorder="1" applyAlignment="1" applyProtection="1">
      <alignment shrinkToFit="1"/>
      <protection/>
    </xf>
    <xf numFmtId="177" fontId="0" fillId="0" borderId="77" xfId="48" applyNumberFormat="1" applyFont="1" applyBorder="1" applyAlignment="1" applyProtection="1">
      <alignment shrinkToFit="1"/>
      <protection/>
    </xf>
    <xf numFmtId="177" fontId="0" fillId="0" borderId="78" xfId="48" applyNumberFormat="1" applyFont="1" applyBorder="1" applyAlignment="1" applyProtection="1">
      <alignment shrinkToFit="1"/>
      <protection/>
    </xf>
    <xf numFmtId="177" fontId="0" fillId="0" borderId="79" xfId="48" applyNumberFormat="1" applyFont="1" applyBorder="1" applyAlignment="1" applyProtection="1">
      <alignment shrinkToFit="1"/>
      <protection/>
    </xf>
    <xf numFmtId="177" fontId="0" fillId="0" borderId="80" xfId="48" applyNumberFormat="1" applyFont="1" applyBorder="1" applyAlignment="1" applyProtection="1">
      <alignment shrinkToFit="1"/>
      <protection/>
    </xf>
    <xf numFmtId="177" fontId="0" fillId="35" borderId="59" xfId="48" applyNumberFormat="1" applyFont="1" applyFill="1" applyBorder="1" applyAlignment="1" applyProtection="1">
      <alignment shrinkToFit="1"/>
      <protection/>
    </xf>
    <xf numFmtId="177" fontId="0" fillId="35" borderId="60" xfId="48" applyNumberFormat="1" applyFont="1" applyFill="1" applyBorder="1" applyAlignment="1" applyProtection="1">
      <alignment shrinkToFit="1"/>
      <protection/>
    </xf>
    <xf numFmtId="177" fontId="0" fillId="35" borderId="10" xfId="48" applyNumberFormat="1" applyFont="1" applyFill="1" applyBorder="1" applyAlignment="1" applyProtection="1">
      <alignment shrinkToFit="1"/>
      <protection/>
    </xf>
    <xf numFmtId="177" fontId="0" fillId="35" borderId="61" xfId="48" applyNumberFormat="1" applyFont="1" applyFill="1" applyBorder="1" applyAlignment="1" applyProtection="1">
      <alignment shrinkToFit="1"/>
      <protection/>
    </xf>
    <xf numFmtId="177" fontId="0" fillId="35" borderId="24" xfId="48" applyNumberFormat="1" applyFont="1" applyFill="1" applyBorder="1" applyAlignment="1" applyProtection="1">
      <alignment shrinkToFit="1"/>
      <protection/>
    </xf>
    <xf numFmtId="177" fontId="0" fillId="0" borderId="81" xfId="48" applyNumberFormat="1" applyFont="1" applyBorder="1" applyAlignment="1" applyProtection="1">
      <alignment shrinkToFit="1"/>
      <protection/>
    </xf>
    <xf numFmtId="177" fontId="0" fillId="0" borderId="82" xfId="48" applyNumberFormat="1" applyFont="1" applyBorder="1" applyAlignment="1" applyProtection="1">
      <alignment shrinkToFit="1"/>
      <protection/>
    </xf>
    <xf numFmtId="177" fontId="0" fillId="0" borderId="16" xfId="48" applyNumberFormat="1" applyFont="1" applyBorder="1" applyAlignment="1" applyProtection="1">
      <alignment shrinkToFit="1"/>
      <protection/>
    </xf>
    <xf numFmtId="177" fontId="0" fillId="35" borderId="83" xfId="48" applyNumberFormat="1" applyFont="1" applyFill="1" applyBorder="1" applyAlignment="1" applyProtection="1">
      <alignment shrinkToFit="1"/>
      <protection/>
    </xf>
    <xf numFmtId="177" fontId="0" fillId="35" borderId="84" xfId="48" applyNumberFormat="1" applyFont="1" applyFill="1" applyBorder="1" applyAlignment="1" applyProtection="1">
      <alignment shrinkToFit="1"/>
      <protection/>
    </xf>
    <xf numFmtId="177" fontId="0" fillId="35" borderId="19" xfId="48" applyNumberFormat="1" applyFont="1" applyFill="1" applyBorder="1" applyAlignment="1" applyProtection="1">
      <alignment shrinkToFit="1"/>
      <protection/>
    </xf>
    <xf numFmtId="177" fontId="0" fillId="35" borderId="85" xfId="48" applyNumberFormat="1" applyFont="1" applyFill="1" applyBorder="1" applyAlignment="1" applyProtection="1">
      <alignment shrinkToFit="1"/>
      <protection/>
    </xf>
    <xf numFmtId="177" fontId="0" fillId="35" borderId="17" xfId="48" applyNumberFormat="1" applyFont="1" applyFill="1" applyBorder="1" applyAlignment="1" applyProtection="1">
      <alignment shrinkToFit="1"/>
      <protection/>
    </xf>
    <xf numFmtId="177" fontId="0" fillId="0" borderId="17" xfId="48" applyNumberFormat="1" applyFont="1" applyBorder="1" applyAlignment="1" applyProtection="1">
      <alignment shrinkToFit="1"/>
      <protection/>
    </xf>
    <xf numFmtId="177" fontId="0" fillId="0" borderId="11" xfId="48" applyNumberFormat="1" applyFont="1" applyBorder="1" applyAlignment="1" applyProtection="1">
      <alignment shrinkToFit="1"/>
      <protection/>
    </xf>
    <xf numFmtId="177" fontId="0" fillId="0" borderId="84" xfId="48" applyNumberFormat="1" applyFont="1" applyBorder="1" applyAlignment="1" applyProtection="1">
      <alignment shrinkToFit="1"/>
      <protection/>
    </xf>
    <xf numFmtId="177" fontId="0" fillId="0" borderId="19" xfId="48" applyNumberFormat="1" applyFont="1" applyBorder="1" applyAlignment="1" applyProtection="1">
      <alignment shrinkToFit="1"/>
      <protection/>
    </xf>
    <xf numFmtId="177" fontId="0" fillId="0" borderId="46" xfId="48" applyNumberFormat="1" applyFont="1" applyBorder="1" applyAlignment="1" applyProtection="1">
      <alignment shrinkToFit="1"/>
      <protection/>
    </xf>
    <xf numFmtId="177" fontId="0" fillId="0" borderId="34" xfId="48" applyNumberFormat="1" applyFont="1" applyBorder="1" applyAlignment="1" applyProtection="1">
      <alignment shrinkToFit="1"/>
      <protection/>
    </xf>
    <xf numFmtId="177" fontId="0" fillId="0" borderId="31" xfId="48" applyNumberFormat="1" applyFont="1" applyFill="1" applyBorder="1" applyAlignment="1" applyProtection="1">
      <alignment shrinkToFit="1"/>
      <protection/>
    </xf>
    <xf numFmtId="177" fontId="0" fillId="0" borderId="56" xfId="48" applyNumberFormat="1" applyFont="1" applyFill="1" applyBorder="1" applyAlignment="1" applyProtection="1">
      <alignment shrinkToFit="1"/>
      <protection/>
    </xf>
    <xf numFmtId="177" fontId="0" fillId="0" borderId="44" xfId="48" applyNumberFormat="1" applyFont="1" applyFill="1" applyBorder="1" applyAlignment="1" applyProtection="1">
      <alignment shrinkToFit="1"/>
      <protection/>
    </xf>
    <xf numFmtId="177" fontId="0" fillId="0" borderId="33" xfId="48" applyNumberFormat="1" applyFont="1" applyFill="1" applyBorder="1" applyAlignment="1" applyProtection="1">
      <alignment shrinkToFit="1"/>
      <protection/>
    </xf>
    <xf numFmtId="177" fontId="0" fillId="0" borderId="24" xfId="48" applyNumberFormat="1" applyFont="1" applyFill="1" applyBorder="1" applyAlignment="1" applyProtection="1">
      <alignment shrinkToFit="1"/>
      <protection/>
    </xf>
    <xf numFmtId="177" fontId="0" fillId="0" borderId="0" xfId="48" applyNumberFormat="1" applyFont="1" applyFill="1" applyBorder="1" applyAlignment="1" applyProtection="1">
      <alignment shrinkToFit="1"/>
      <protection/>
    </xf>
    <xf numFmtId="177" fontId="0" fillId="0" borderId="60" xfId="48" applyNumberFormat="1" applyFont="1" applyFill="1" applyBorder="1" applyAlignment="1" applyProtection="1">
      <alignment shrinkToFit="1"/>
      <protection/>
    </xf>
    <xf numFmtId="177" fontId="0" fillId="0" borderId="10" xfId="48" applyNumberFormat="1" applyFont="1" applyFill="1" applyBorder="1" applyAlignment="1" applyProtection="1">
      <alignment shrinkToFit="1"/>
      <protection/>
    </xf>
    <xf numFmtId="177" fontId="0" fillId="0" borderId="17" xfId="48" applyNumberFormat="1" applyFont="1" applyFill="1" applyBorder="1" applyAlignment="1" applyProtection="1">
      <alignment shrinkToFit="1"/>
      <protection/>
    </xf>
    <xf numFmtId="177" fontId="0" fillId="0" borderId="11" xfId="48" applyNumberFormat="1" applyFont="1" applyFill="1" applyBorder="1" applyAlignment="1" applyProtection="1">
      <alignment shrinkToFit="1"/>
      <protection/>
    </xf>
    <xf numFmtId="177" fontId="0" fillId="0" borderId="84" xfId="48" applyNumberFormat="1" applyFont="1" applyFill="1" applyBorder="1" applyAlignment="1" applyProtection="1">
      <alignment shrinkToFit="1"/>
      <protection/>
    </xf>
    <xf numFmtId="177" fontId="0" fillId="0" borderId="19" xfId="48" applyNumberFormat="1" applyFont="1" applyFill="1" applyBorder="1" applyAlignment="1" applyProtection="1">
      <alignment shrinkToFit="1"/>
      <protection/>
    </xf>
    <xf numFmtId="0" fontId="4" fillId="0" borderId="58" xfId="0" applyFont="1" applyFill="1" applyBorder="1" applyAlignment="1" applyProtection="1">
      <alignment horizontal="right"/>
      <protection/>
    </xf>
    <xf numFmtId="0" fontId="4" fillId="0" borderId="42" xfId="0" applyFont="1" applyFill="1" applyBorder="1" applyAlignment="1" applyProtection="1">
      <alignment horizontal="right"/>
      <protection/>
    </xf>
    <xf numFmtId="0" fontId="4" fillId="0" borderId="72" xfId="0" applyFont="1" applyFill="1" applyBorder="1" applyAlignment="1" applyProtection="1">
      <alignment horizontal="right"/>
      <protection/>
    </xf>
    <xf numFmtId="0" fontId="4" fillId="0" borderId="86" xfId="0" applyFont="1" applyFill="1" applyBorder="1" applyAlignment="1" applyProtection="1">
      <alignment horizontal="right"/>
      <protection/>
    </xf>
    <xf numFmtId="0" fontId="4" fillId="0" borderId="87" xfId="0" applyFont="1" applyFill="1" applyBorder="1" applyAlignment="1" applyProtection="1">
      <alignment horizontal="distributed"/>
      <protection/>
    </xf>
    <xf numFmtId="0" fontId="4" fillId="0" borderId="52" xfId="0" applyFont="1" applyFill="1" applyBorder="1" applyAlignment="1" applyProtection="1">
      <alignment horizontal="distributed"/>
      <protection/>
    </xf>
    <xf numFmtId="0" fontId="4" fillId="0" borderId="82" xfId="0" applyFont="1" applyFill="1" applyBorder="1" applyAlignment="1" applyProtection="1">
      <alignment horizontal="distributed"/>
      <protection/>
    </xf>
    <xf numFmtId="0" fontId="4" fillId="0" borderId="15" xfId="0" applyFont="1" applyFill="1" applyBorder="1" applyAlignment="1" applyProtection="1">
      <alignment horizontal="distributed"/>
      <protection/>
    </xf>
    <xf numFmtId="176" fontId="4" fillId="0" borderId="34" xfId="0" applyNumberFormat="1" applyFont="1" applyFill="1" applyBorder="1" applyAlignment="1" applyProtection="1">
      <alignment horizontal="center" vertical="center" wrapText="1" shrinkToFit="1"/>
      <protection/>
    </xf>
    <xf numFmtId="176" fontId="4" fillId="0" borderId="57" xfId="0" applyNumberFormat="1" applyFont="1" applyFill="1" applyBorder="1" applyAlignment="1" applyProtection="1">
      <alignment horizontal="center" vertical="center" wrapText="1" shrinkToFit="1"/>
      <protection/>
    </xf>
    <xf numFmtId="176" fontId="4" fillId="0" borderId="8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54" xfId="0" applyFont="1" applyFill="1" applyBorder="1" applyAlignment="1" applyProtection="1">
      <alignment horizontal="distributed"/>
      <protection/>
    </xf>
    <xf numFmtId="0" fontId="4" fillId="0" borderId="88" xfId="0" applyFont="1" applyFill="1" applyBorder="1" applyAlignment="1" applyProtection="1">
      <alignment horizontal="distributed"/>
      <protection/>
    </xf>
    <xf numFmtId="0" fontId="4" fillId="0" borderId="58" xfId="0" applyFont="1" applyFill="1" applyBorder="1" applyAlignment="1" applyProtection="1">
      <alignment horizontal="distributed"/>
      <protection/>
    </xf>
    <xf numFmtId="0" fontId="4" fillId="0" borderId="42" xfId="0" applyFont="1" applyFill="1" applyBorder="1" applyAlignment="1" applyProtection="1">
      <alignment horizontal="distributed"/>
      <protection/>
    </xf>
    <xf numFmtId="0" fontId="4" fillId="0" borderId="89" xfId="0" applyFont="1" applyFill="1" applyBorder="1" applyAlignment="1" applyProtection="1">
      <alignment horizontal="distributed"/>
      <protection/>
    </xf>
    <xf numFmtId="0" fontId="4" fillId="0" borderId="90" xfId="0" applyFont="1" applyFill="1" applyBorder="1" applyAlignment="1" applyProtection="1">
      <alignment horizontal="distributed"/>
      <protection/>
    </xf>
    <xf numFmtId="0" fontId="4" fillId="0" borderId="91" xfId="0" applyFont="1" applyFill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right"/>
      <protection/>
    </xf>
    <xf numFmtId="0" fontId="4" fillId="0" borderId="87" xfId="0" applyFont="1" applyBorder="1" applyAlignment="1" applyProtection="1">
      <alignment horizontal="distributed"/>
      <protection/>
    </xf>
    <xf numFmtId="0" fontId="4" fillId="0" borderId="52" xfId="0" applyFont="1" applyBorder="1" applyAlignment="1" applyProtection="1">
      <alignment horizontal="distributed"/>
      <protection/>
    </xf>
    <xf numFmtId="0" fontId="4" fillId="0" borderId="82" xfId="0" applyFont="1" applyBorder="1" applyAlignment="1" applyProtection="1">
      <alignment horizontal="distributed"/>
      <protection/>
    </xf>
    <xf numFmtId="0" fontId="4" fillId="0" borderId="15" xfId="0" applyFont="1" applyBorder="1" applyAlignment="1" applyProtection="1">
      <alignment horizontal="distributed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top" textRotation="255" wrapText="1" indent="1"/>
      <protection/>
    </xf>
    <xf numFmtId="0" fontId="5" fillId="0" borderId="16" xfId="0" applyFont="1" applyBorder="1" applyAlignment="1" applyProtection="1">
      <alignment horizontal="center" vertical="top" textRotation="255" wrapText="1" indent="1"/>
      <protection/>
    </xf>
    <xf numFmtId="0" fontId="8" fillId="0" borderId="60" xfId="0" applyFont="1" applyBorder="1" applyAlignment="1" applyProtection="1">
      <alignment horizontal="center" vertical="center" wrapText="1" shrinkToFit="1"/>
      <protection/>
    </xf>
    <xf numFmtId="0" fontId="8" fillId="0" borderId="84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right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88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8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57" xfId="0" applyFont="1" applyBorder="1" applyAlignment="1" applyProtection="1">
      <alignment horizontal="center" wrapText="1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top" textRotation="255" wrapText="1" indent="2"/>
      <protection/>
    </xf>
    <xf numFmtId="0" fontId="5" fillId="0" borderId="47" xfId="0" applyFont="1" applyBorder="1" applyAlignment="1" applyProtection="1">
      <alignment horizontal="center" vertical="top" textRotation="255" wrapText="1" indent="2"/>
      <protection/>
    </xf>
    <xf numFmtId="0" fontId="6" fillId="0" borderId="9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textRotation="255" wrapText="1" shrinkToFit="1"/>
      <protection/>
    </xf>
    <xf numFmtId="0" fontId="8" fillId="0" borderId="85" xfId="0" applyFont="1" applyBorder="1" applyAlignment="1" applyProtection="1">
      <alignment horizontal="center" vertical="center" textRotation="255" wrapText="1" shrinkToFit="1"/>
      <protection/>
    </xf>
    <xf numFmtId="0" fontId="6" fillId="0" borderId="24" xfId="0" applyFont="1" applyBorder="1" applyAlignment="1" applyProtection="1">
      <alignment horizontal="center" vertical="center" textRotation="255" wrapText="1"/>
      <protection/>
    </xf>
    <xf numFmtId="0" fontId="6" fillId="0" borderId="17" xfId="0" applyFont="1" applyBorder="1" applyAlignment="1" applyProtection="1">
      <alignment horizontal="center" vertical="center" textRotation="255" wrapText="1"/>
      <protection/>
    </xf>
    <xf numFmtId="0" fontId="5" fillId="0" borderId="20" xfId="0" applyFont="1" applyBorder="1" applyAlignment="1" applyProtection="1">
      <alignment horizontal="center" vertical="top" textRotation="255" wrapText="1"/>
      <protection/>
    </xf>
    <xf numFmtId="0" fontId="5" fillId="0" borderId="16" xfId="0" applyFont="1" applyBorder="1" applyAlignment="1" applyProtection="1">
      <alignment horizontal="center" vertical="top" textRotation="255" wrapText="1"/>
      <protection/>
    </xf>
    <xf numFmtId="0" fontId="6" fillId="0" borderId="20" xfId="0" applyFont="1" applyBorder="1" applyAlignment="1" applyProtection="1">
      <alignment horizontal="center" vertical="center" textRotation="255" wrapText="1"/>
      <protection/>
    </xf>
    <xf numFmtId="0" fontId="6" fillId="0" borderId="16" xfId="0" applyFont="1" applyBorder="1" applyAlignment="1" applyProtection="1">
      <alignment horizontal="center" vertical="center" textRotation="255" wrapText="1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center" vertical="top" textRotation="255" wrapText="1"/>
      <protection/>
    </xf>
    <xf numFmtId="0" fontId="5" fillId="0" borderId="46" xfId="0" applyFont="1" applyBorder="1" applyAlignment="1" applyProtection="1">
      <alignment horizontal="center" vertical="top" textRotation="255" wrapText="1"/>
      <protection/>
    </xf>
    <xf numFmtId="0" fontId="0" fillId="0" borderId="0" xfId="0" applyFont="1" applyFill="1" applyAlignment="1">
      <alignment/>
    </xf>
    <xf numFmtId="41" fontId="43" fillId="0" borderId="59" xfId="48" applyNumberFormat="1" applyFont="1" applyFill="1" applyBorder="1" applyAlignment="1" applyProtection="1">
      <alignment shrinkToFit="1"/>
      <protection/>
    </xf>
    <xf numFmtId="41" fontId="43" fillId="0" borderId="60" xfId="48" applyNumberFormat="1" applyFont="1" applyFill="1" applyBorder="1" applyAlignment="1" applyProtection="1">
      <alignment shrinkToFit="1"/>
      <protection/>
    </xf>
    <xf numFmtId="41" fontId="43" fillId="0" borderId="61" xfId="48" applyNumberFormat="1" applyFont="1" applyFill="1" applyBorder="1" applyAlignment="1" applyProtection="1">
      <alignment shrinkToFit="1"/>
      <protection/>
    </xf>
    <xf numFmtId="41" fontId="43" fillId="0" borderId="36" xfId="48" applyNumberFormat="1" applyFont="1" applyFill="1" applyBorder="1" applyAlignment="1" applyProtection="1">
      <alignment shrinkToFit="1"/>
      <protection/>
    </xf>
    <xf numFmtId="41" fontId="43" fillId="0" borderId="37" xfId="48" applyNumberFormat="1" applyFont="1" applyFill="1" applyBorder="1" applyAlignment="1" applyProtection="1">
      <alignment shrinkToFit="1"/>
      <protection/>
    </xf>
    <xf numFmtId="41" fontId="43" fillId="0" borderId="38" xfId="48" applyNumberFormat="1" applyFont="1" applyFill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9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X9" sqref="X9"/>
      <selection pane="topRight" activeCell="X9" sqref="X9"/>
      <selection pane="bottomLeft" activeCell="X9" sqref="X9"/>
      <selection pane="bottomRight" activeCell="W1" sqref="W1:AC1"/>
    </sheetView>
  </sheetViews>
  <sheetFormatPr defaultColWidth="9.00390625" defaultRowHeight="13.5"/>
  <cols>
    <col min="1" max="1" width="4.375" style="2" customWidth="1"/>
    <col min="2" max="2" width="5.00390625" style="2" customWidth="1"/>
    <col min="3" max="3" width="7.375" style="3" customWidth="1"/>
    <col min="4" max="5" width="10.625" style="2" customWidth="1"/>
    <col min="6" max="6" width="10.00390625" style="2" customWidth="1"/>
    <col min="7" max="7" width="6.25390625" style="2" hidden="1" customWidth="1"/>
    <col min="8" max="8" width="7.625" style="2" hidden="1" customWidth="1"/>
    <col min="9" max="9" width="7.50390625" style="2" hidden="1" customWidth="1"/>
    <col min="10" max="10" width="8.375" style="2" customWidth="1"/>
    <col min="11" max="12" width="6.25390625" style="2" hidden="1" customWidth="1"/>
    <col min="13" max="13" width="8.375" style="2" customWidth="1"/>
    <col min="14" max="15" width="6.25390625" style="2" hidden="1" customWidth="1"/>
    <col min="16" max="16" width="4.375" style="2" customWidth="1"/>
    <col min="17" max="17" width="6.875" style="2" customWidth="1"/>
    <col min="18" max="18" width="7.625" style="2" customWidth="1"/>
    <col min="19" max="19" width="8.125" style="2" customWidth="1"/>
    <col min="20" max="20" width="7.375" style="2" customWidth="1"/>
    <col min="21" max="21" width="6.50390625" style="2" customWidth="1"/>
    <col min="22" max="22" width="6.625" style="2" customWidth="1"/>
    <col min="23" max="27" width="7.625" style="2" customWidth="1"/>
    <col min="28" max="28" width="7.75390625" style="2" customWidth="1"/>
    <col min="29" max="29" width="6.625" style="2" customWidth="1"/>
    <col min="30" max="16384" width="9.00390625" style="2" customWidth="1"/>
  </cols>
  <sheetData>
    <row r="1" spans="1:30" ht="16.5">
      <c r="A1" s="1" t="s">
        <v>52</v>
      </c>
      <c r="D1" s="4"/>
      <c r="E1" s="4"/>
      <c r="F1" s="4"/>
      <c r="G1" s="4" t="s">
        <v>0</v>
      </c>
      <c r="H1" s="4" t="s">
        <v>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97"/>
      <c r="X1" s="197"/>
      <c r="Y1" s="197"/>
      <c r="Z1" s="197"/>
      <c r="AA1" s="197"/>
      <c r="AB1" s="197"/>
      <c r="AC1" s="197"/>
      <c r="AD1" s="228"/>
    </row>
    <row r="2" spans="1:29" ht="13.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25" t="s">
        <v>51</v>
      </c>
      <c r="AB2" s="225"/>
      <c r="AC2" s="225"/>
    </row>
    <row r="3" spans="1:29" ht="22.5" customHeight="1">
      <c r="A3" s="198" t="s">
        <v>1</v>
      </c>
      <c r="B3" s="199"/>
      <c r="C3" s="200"/>
      <c r="D3" s="207" t="s">
        <v>2</v>
      </c>
      <c r="E3" s="209" t="s">
        <v>3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1"/>
      <c r="T3" s="6" t="s">
        <v>4</v>
      </c>
      <c r="U3" s="7" t="s">
        <v>5</v>
      </c>
      <c r="V3" s="6" t="s">
        <v>7</v>
      </c>
      <c r="W3" s="212" t="s">
        <v>8</v>
      </c>
      <c r="X3" s="210"/>
      <c r="Y3" s="210"/>
      <c r="Z3" s="210"/>
      <c r="AA3" s="211"/>
      <c r="AB3" s="6" t="s">
        <v>9</v>
      </c>
      <c r="AC3" s="8" t="s">
        <v>10</v>
      </c>
    </row>
    <row r="4" spans="1:29" ht="26.25" customHeight="1">
      <c r="A4" s="201"/>
      <c r="B4" s="202"/>
      <c r="C4" s="203"/>
      <c r="D4" s="208"/>
      <c r="E4" s="213" t="s">
        <v>11</v>
      </c>
      <c r="F4" s="190" t="s">
        <v>12</v>
      </c>
      <c r="G4" s="191"/>
      <c r="H4" s="191"/>
      <c r="I4" s="191"/>
      <c r="J4" s="191"/>
      <c r="K4" s="191"/>
      <c r="L4" s="191"/>
      <c r="M4" s="191"/>
      <c r="N4" s="191"/>
      <c r="O4" s="192"/>
      <c r="P4" s="193" t="s">
        <v>13</v>
      </c>
      <c r="Q4" s="193" t="s">
        <v>14</v>
      </c>
      <c r="R4" s="193" t="s">
        <v>15</v>
      </c>
      <c r="S4" s="193" t="s">
        <v>16</v>
      </c>
      <c r="T4" s="221" t="s">
        <v>17</v>
      </c>
      <c r="U4" s="221" t="s">
        <v>6</v>
      </c>
      <c r="V4" s="221" t="s">
        <v>18</v>
      </c>
      <c r="W4" s="223" t="s">
        <v>19</v>
      </c>
      <c r="X4" s="219" t="s">
        <v>20</v>
      </c>
      <c r="Y4" s="215" t="s">
        <v>21</v>
      </c>
      <c r="Z4" s="216"/>
      <c r="AA4" s="217" t="s">
        <v>22</v>
      </c>
      <c r="AB4" s="221" t="s">
        <v>23</v>
      </c>
      <c r="AC4" s="226" t="s">
        <v>24</v>
      </c>
    </row>
    <row r="5" spans="1:29" ht="26.25" customHeight="1">
      <c r="A5" s="201"/>
      <c r="B5" s="202"/>
      <c r="C5" s="203"/>
      <c r="D5" s="208"/>
      <c r="E5" s="213"/>
      <c r="F5" s="190" t="s">
        <v>25</v>
      </c>
      <c r="G5" s="191"/>
      <c r="H5" s="191"/>
      <c r="I5" s="192"/>
      <c r="J5" s="190" t="s">
        <v>26</v>
      </c>
      <c r="K5" s="191"/>
      <c r="L5" s="192"/>
      <c r="M5" s="190" t="s">
        <v>27</v>
      </c>
      <c r="N5" s="191"/>
      <c r="O5" s="192"/>
      <c r="P5" s="193"/>
      <c r="Q5" s="193"/>
      <c r="R5" s="193"/>
      <c r="S5" s="193"/>
      <c r="T5" s="221"/>
      <c r="U5" s="221"/>
      <c r="V5" s="221"/>
      <c r="W5" s="223"/>
      <c r="X5" s="219"/>
      <c r="Y5" s="195" t="s">
        <v>28</v>
      </c>
      <c r="Z5" s="195" t="s">
        <v>29</v>
      </c>
      <c r="AA5" s="217"/>
      <c r="AB5" s="221"/>
      <c r="AC5" s="226"/>
    </row>
    <row r="6" spans="1:29" ht="69.75" customHeight="1" thickBot="1">
      <c r="A6" s="204"/>
      <c r="B6" s="205"/>
      <c r="C6" s="206"/>
      <c r="D6" s="9" t="s">
        <v>30</v>
      </c>
      <c r="E6" s="214"/>
      <c r="F6" s="10" t="s">
        <v>31</v>
      </c>
      <c r="G6" s="11" t="s">
        <v>32</v>
      </c>
      <c r="H6" s="12" t="s">
        <v>33</v>
      </c>
      <c r="I6" s="13" t="s">
        <v>34</v>
      </c>
      <c r="J6" s="10" t="s">
        <v>31</v>
      </c>
      <c r="K6" s="11" t="s">
        <v>33</v>
      </c>
      <c r="L6" s="13" t="s">
        <v>34</v>
      </c>
      <c r="M6" s="10" t="s">
        <v>31</v>
      </c>
      <c r="N6" s="11" t="s">
        <v>33</v>
      </c>
      <c r="O6" s="13" t="s">
        <v>34</v>
      </c>
      <c r="P6" s="194"/>
      <c r="Q6" s="194"/>
      <c r="R6" s="194"/>
      <c r="S6" s="194"/>
      <c r="T6" s="222"/>
      <c r="U6" s="222"/>
      <c r="V6" s="222"/>
      <c r="W6" s="224"/>
      <c r="X6" s="220"/>
      <c r="Y6" s="196"/>
      <c r="Z6" s="196"/>
      <c r="AA6" s="218"/>
      <c r="AB6" s="222"/>
      <c r="AC6" s="227"/>
    </row>
    <row r="7" spans="1:29" ht="15" customHeight="1">
      <c r="A7" s="175" t="s">
        <v>54</v>
      </c>
      <c r="B7" s="178" t="s">
        <v>35</v>
      </c>
      <c r="C7" s="179"/>
      <c r="D7" s="60">
        <f>SUM(E7,T7:U7,V7:W7,AB7:AC7)</f>
        <v>22315</v>
      </c>
      <c r="E7" s="58">
        <f>SUM(F7,J7,M7,P7:S7)</f>
        <v>22091</v>
      </c>
      <c r="F7" s="21">
        <v>20245</v>
      </c>
      <c r="G7" s="23"/>
      <c r="H7" s="24"/>
      <c r="I7" s="25"/>
      <c r="J7" s="93">
        <v>358</v>
      </c>
      <c r="K7" s="23"/>
      <c r="L7" s="25"/>
      <c r="M7" s="93">
        <v>1105</v>
      </c>
      <c r="N7" s="23"/>
      <c r="O7" s="25"/>
      <c r="P7" s="76">
        <v>0</v>
      </c>
      <c r="Q7" s="76">
        <v>0</v>
      </c>
      <c r="R7" s="76">
        <v>131</v>
      </c>
      <c r="S7" s="76">
        <v>252</v>
      </c>
      <c r="T7" s="76">
        <v>13</v>
      </c>
      <c r="U7" s="76">
        <v>19</v>
      </c>
      <c r="V7" s="76">
        <v>0</v>
      </c>
      <c r="W7" s="76">
        <f>SUM(X7:AA7)</f>
        <v>32</v>
      </c>
      <c r="X7" s="77">
        <v>9</v>
      </c>
      <c r="Y7" s="78">
        <v>15</v>
      </c>
      <c r="Z7" s="78">
        <v>5</v>
      </c>
      <c r="AA7" s="79">
        <v>3</v>
      </c>
      <c r="AB7" s="76">
        <v>157</v>
      </c>
      <c r="AC7" s="80">
        <v>3</v>
      </c>
    </row>
    <row r="8" spans="1:29" s="228" customFormat="1" ht="13.5" customHeight="1">
      <c r="A8" s="176"/>
      <c r="B8" s="180" t="s">
        <v>36</v>
      </c>
      <c r="C8" s="181"/>
      <c r="D8" s="60">
        <f>SUM(E8,T8:U8,V8:W8,AB8:AC8)</f>
        <v>19189</v>
      </c>
      <c r="E8" s="58">
        <f>SUM(F8,J8,M8,P8:S8)</f>
        <v>18979</v>
      </c>
      <c r="F8" s="55">
        <f>F9+F10</f>
        <v>17207</v>
      </c>
      <c r="G8" s="229"/>
      <c r="H8" s="230"/>
      <c r="I8" s="22"/>
      <c r="J8" s="55">
        <f>J9+J10</f>
        <v>351</v>
      </c>
      <c r="K8" s="26"/>
      <c r="L8" s="22"/>
      <c r="M8" s="55">
        <f>M9+M10</f>
        <v>1050</v>
      </c>
      <c r="N8" s="229"/>
      <c r="O8" s="231"/>
      <c r="P8" s="55">
        <f aca="true" t="shared" si="0" ref="P8:AC8">SUM(P9:P10)</f>
        <v>0</v>
      </c>
      <c r="Q8" s="55">
        <f t="shared" si="0"/>
        <v>0</v>
      </c>
      <c r="R8" s="55">
        <f>SUM(R9:R10)</f>
        <v>126</v>
      </c>
      <c r="S8" s="55">
        <f t="shared" si="0"/>
        <v>245</v>
      </c>
      <c r="T8" s="55">
        <f>SUM(T9:T10)</f>
        <v>13</v>
      </c>
      <c r="U8" s="55">
        <f>SUM(U9:U10)</f>
        <v>18</v>
      </c>
      <c r="V8" s="55">
        <f t="shared" si="0"/>
        <v>0</v>
      </c>
      <c r="W8" s="55">
        <f t="shared" si="0"/>
        <v>32</v>
      </c>
      <c r="X8" s="56">
        <f t="shared" si="0"/>
        <v>9</v>
      </c>
      <c r="Y8" s="57">
        <f t="shared" si="0"/>
        <v>15</v>
      </c>
      <c r="Z8" s="57">
        <f t="shared" si="0"/>
        <v>5</v>
      </c>
      <c r="AA8" s="58">
        <f t="shared" si="0"/>
        <v>3</v>
      </c>
      <c r="AB8" s="55">
        <f t="shared" si="0"/>
        <v>145</v>
      </c>
      <c r="AC8" s="59">
        <f t="shared" si="0"/>
        <v>2</v>
      </c>
    </row>
    <row r="9" spans="1:29" s="228" customFormat="1" ht="12.75">
      <c r="A9" s="176"/>
      <c r="B9" s="167" t="s">
        <v>37</v>
      </c>
      <c r="C9" s="168"/>
      <c r="D9" s="60">
        <f aca="true" t="shared" si="1" ref="D9:D18">SUM(E9,T9:U9,V9:W9,AB9:AC9)</f>
        <v>9268</v>
      </c>
      <c r="E9" s="58">
        <f aca="true" t="shared" si="2" ref="E9:E18">SUM(F9,J9,M9,P9:S9)</f>
        <v>9168</v>
      </c>
      <c r="F9" s="55">
        <f>7891+314</f>
        <v>8205</v>
      </c>
      <c r="G9" s="26"/>
      <c r="H9" s="27"/>
      <c r="I9" s="22"/>
      <c r="J9" s="55">
        <f>180+10</f>
        <v>190</v>
      </c>
      <c r="K9" s="26"/>
      <c r="L9" s="22"/>
      <c r="M9" s="55">
        <f>538+43</f>
        <v>581</v>
      </c>
      <c r="N9" s="26"/>
      <c r="O9" s="22"/>
      <c r="P9" s="55">
        <v>0</v>
      </c>
      <c r="Q9" s="55">
        <v>0</v>
      </c>
      <c r="R9" s="55">
        <f>28+3</f>
        <v>31</v>
      </c>
      <c r="S9" s="55">
        <f>151+10</f>
        <v>161</v>
      </c>
      <c r="T9" s="55">
        <f>3+2</f>
        <v>5</v>
      </c>
      <c r="U9" s="55">
        <f>4+2</f>
        <v>6</v>
      </c>
      <c r="V9" s="55">
        <v>0</v>
      </c>
      <c r="W9" s="55">
        <f>SUM(X9:AA9)</f>
        <v>19</v>
      </c>
      <c r="X9" s="56">
        <v>7</v>
      </c>
      <c r="Y9" s="57">
        <v>9</v>
      </c>
      <c r="Z9" s="57">
        <v>1</v>
      </c>
      <c r="AA9" s="58">
        <f>1+1</f>
        <v>2</v>
      </c>
      <c r="AB9" s="55">
        <f>64+6</f>
        <v>70</v>
      </c>
      <c r="AC9" s="59">
        <v>0</v>
      </c>
    </row>
    <row r="10" spans="1:29" s="228" customFormat="1" ht="13.5" customHeight="1">
      <c r="A10" s="176"/>
      <c r="B10" s="182" t="s">
        <v>38</v>
      </c>
      <c r="C10" s="183"/>
      <c r="D10" s="60">
        <f t="shared" si="1"/>
        <v>9921</v>
      </c>
      <c r="E10" s="61">
        <f>SUM(F10,J10,M10,P10:S10)</f>
        <v>9811</v>
      </c>
      <c r="F10" s="55">
        <f>SUM(F11:F16)</f>
        <v>9002</v>
      </c>
      <c r="G10" s="27">
        <f>G11+G12+G13+G14+G15+G16</f>
        <v>0</v>
      </c>
      <c r="H10" s="27">
        <f>H11+H12+H13+H14+H15+H16</f>
        <v>0</v>
      </c>
      <c r="I10" s="27">
        <f>I11+I12+I13+I14+I15+I16</f>
        <v>0</v>
      </c>
      <c r="J10" s="55">
        <f>SUM(J11:J16)</f>
        <v>161</v>
      </c>
      <c r="K10" s="28">
        <f>SUM(K11:K16)</f>
        <v>0</v>
      </c>
      <c r="L10" s="22">
        <f>SUM(L11:L16)</f>
        <v>0</v>
      </c>
      <c r="M10" s="55">
        <f aca="true" t="shared" si="3" ref="M10:AC10">SUM(M11:M16)</f>
        <v>469</v>
      </c>
      <c r="N10" s="28">
        <f t="shared" si="3"/>
        <v>0</v>
      </c>
      <c r="O10" s="22">
        <f t="shared" si="3"/>
        <v>0</v>
      </c>
      <c r="P10" s="55">
        <f t="shared" si="3"/>
        <v>0</v>
      </c>
      <c r="Q10" s="55">
        <f t="shared" si="3"/>
        <v>0</v>
      </c>
      <c r="R10" s="55">
        <f>SUM(R11:R16)</f>
        <v>95</v>
      </c>
      <c r="S10" s="55">
        <f t="shared" si="3"/>
        <v>84</v>
      </c>
      <c r="T10" s="55">
        <f t="shared" si="3"/>
        <v>8</v>
      </c>
      <c r="U10" s="55">
        <f t="shared" si="3"/>
        <v>12</v>
      </c>
      <c r="V10" s="55">
        <f t="shared" si="3"/>
        <v>0</v>
      </c>
      <c r="W10" s="55">
        <f t="shared" si="3"/>
        <v>13</v>
      </c>
      <c r="X10" s="56">
        <f t="shared" si="3"/>
        <v>2</v>
      </c>
      <c r="Y10" s="57">
        <f t="shared" si="3"/>
        <v>6</v>
      </c>
      <c r="Z10" s="57">
        <f t="shared" si="3"/>
        <v>4</v>
      </c>
      <c r="AA10" s="58">
        <f t="shared" si="3"/>
        <v>1</v>
      </c>
      <c r="AB10" s="55">
        <f t="shared" si="3"/>
        <v>75</v>
      </c>
      <c r="AC10" s="59">
        <f t="shared" si="3"/>
        <v>2</v>
      </c>
    </row>
    <row r="11" spans="1:29" s="228" customFormat="1" ht="12.75">
      <c r="A11" s="176"/>
      <c r="B11" s="184" t="s">
        <v>39</v>
      </c>
      <c r="C11" s="185"/>
      <c r="D11" s="54">
        <f>SUM(E11,T11:U11,V11:W11,AB11:AC11)</f>
        <v>198</v>
      </c>
      <c r="E11" s="52">
        <f t="shared" si="2"/>
        <v>198</v>
      </c>
      <c r="F11" s="49">
        <v>196</v>
      </c>
      <c r="G11" s="232"/>
      <c r="H11" s="233"/>
      <c r="I11" s="234"/>
      <c r="J11" s="49">
        <v>1</v>
      </c>
      <c r="K11" s="232"/>
      <c r="L11" s="234"/>
      <c r="M11" s="49">
        <v>1</v>
      </c>
      <c r="N11" s="232"/>
      <c r="O11" s="234"/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f aca="true" t="shared" si="4" ref="W11:W16">SUM(X11:AA11)</f>
        <v>0</v>
      </c>
      <c r="X11" s="50">
        <v>0</v>
      </c>
      <c r="Y11" s="51">
        <v>0</v>
      </c>
      <c r="Z11" s="51">
        <v>0</v>
      </c>
      <c r="AA11" s="52">
        <v>0</v>
      </c>
      <c r="AB11" s="49">
        <v>0</v>
      </c>
      <c r="AC11" s="53">
        <v>0</v>
      </c>
    </row>
    <row r="12" spans="1:29" s="228" customFormat="1" ht="12.75">
      <c r="A12" s="176"/>
      <c r="B12" s="167" t="s">
        <v>40</v>
      </c>
      <c r="C12" s="168"/>
      <c r="D12" s="60">
        <f t="shared" si="1"/>
        <v>1357</v>
      </c>
      <c r="E12" s="58">
        <f t="shared" si="2"/>
        <v>1353</v>
      </c>
      <c r="F12" s="55">
        <v>1260</v>
      </c>
      <c r="G12" s="26"/>
      <c r="H12" s="27"/>
      <c r="I12" s="22"/>
      <c r="J12" s="55">
        <v>13</v>
      </c>
      <c r="K12" s="26"/>
      <c r="L12" s="22"/>
      <c r="M12" s="55">
        <v>63</v>
      </c>
      <c r="N12" s="26"/>
      <c r="O12" s="22"/>
      <c r="P12" s="55">
        <v>0</v>
      </c>
      <c r="Q12" s="55">
        <v>0</v>
      </c>
      <c r="R12" s="55">
        <v>9</v>
      </c>
      <c r="S12" s="55">
        <v>8</v>
      </c>
      <c r="T12" s="55">
        <v>1</v>
      </c>
      <c r="U12" s="55">
        <v>0</v>
      </c>
      <c r="V12" s="55">
        <v>0</v>
      </c>
      <c r="W12" s="55">
        <f t="shared" si="4"/>
        <v>0</v>
      </c>
      <c r="X12" s="56">
        <v>0</v>
      </c>
      <c r="Y12" s="57">
        <v>0</v>
      </c>
      <c r="Z12" s="57">
        <v>0</v>
      </c>
      <c r="AA12" s="58">
        <v>0</v>
      </c>
      <c r="AB12" s="55">
        <v>3</v>
      </c>
      <c r="AC12" s="59">
        <v>0</v>
      </c>
    </row>
    <row r="13" spans="1:29" s="228" customFormat="1" ht="12.75">
      <c r="A13" s="176"/>
      <c r="B13" s="167" t="s">
        <v>41</v>
      </c>
      <c r="C13" s="168"/>
      <c r="D13" s="60">
        <f t="shared" si="1"/>
        <v>4951</v>
      </c>
      <c r="E13" s="58">
        <f t="shared" si="2"/>
        <v>4877</v>
      </c>
      <c r="F13" s="55">
        <v>4433</v>
      </c>
      <c r="G13" s="26"/>
      <c r="H13" s="27"/>
      <c r="I13" s="22"/>
      <c r="J13" s="55">
        <v>55</v>
      </c>
      <c r="K13" s="26"/>
      <c r="L13" s="22"/>
      <c r="M13" s="55">
        <v>284</v>
      </c>
      <c r="N13" s="26"/>
      <c r="O13" s="22"/>
      <c r="P13" s="55">
        <v>0</v>
      </c>
      <c r="Q13" s="55">
        <v>0</v>
      </c>
      <c r="R13" s="55">
        <v>50</v>
      </c>
      <c r="S13" s="55">
        <v>55</v>
      </c>
      <c r="T13" s="55">
        <v>2</v>
      </c>
      <c r="U13" s="55">
        <v>12</v>
      </c>
      <c r="V13" s="55">
        <v>0</v>
      </c>
      <c r="W13" s="55">
        <f t="shared" si="4"/>
        <v>6</v>
      </c>
      <c r="X13" s="56">
        <v>2</v>
      </c>
      <c r="Y13" s="57">
        <v>3</v>
      </c>
      <c r="Z13" s="57">
        <v>1</v>
      </c>
      <c r="AA13" s="58">
        <v>0</v>
      </c>
      <c r="AB13" s="55">
        <v>54</v>
      </c>
      <c r="AC13" s="59">
        <v>0</v>
      </c>
    </row>
    <row r="14" spans="1:29" s="228" customFormat="1" ht="12.75">
      <c r="A14" s="176"/>
      <c r="B14" s="167" t="s">
        <v>42</v>
      </c>
      <c r="C14" s="168"/>
      <c r="D14" s="60">
        <f t="shared" si="1"/>
        <v>1091</v>
      </c>
      <c r="E14" s="61">
        <f t="shared" si="2"/>
        <v>1080</v>
      </c>
      <c r="F14" s="55">
        <f>968+25</f>
        <v>993</v>
      </c>
      <c r="G14" s="26"/>
      <c r="H14" s="27"/>
      <c r="I14" s="22"/>
      <c r="J14" s="55">
        <v>24</v>
      </c>
      <c r="K14" s="56"/>
      <c r="L14" s="58"/>
      <c r="M14" s="55">
        <f>49+2</f>
        <v>51</v>
      </c>
      <c r="N14" s="26"/>
      <c r="O14" s="22"/>
      <c r="P14" s="55">
        <v>0</v>
      </c>
      <c r="Q14" s="55">
        <v>0</v>
      </c>
      <c r="R14" s="55">
        <v>5</v>
      </c>
      <c r="S14" s="55">
        <f>6+1</f>
        <v>7</v>
      </c>
      <c r="T14" s="55">
        <v>0</v>
      </c>
      <c r="U14" s="55">
        <v>0</v>
      </c>
      <c r="V14" s="55">
        <v>0</v>
      </c>
      <c r="W14" s="55">
        <f t="shared" si="4"/>
        <v>2</v>
      </c>
      <c r="X14" s="56">
        <v>0</v>
      </c>
      <c r="Y14" s="57">
        <v>2</v>
      </c>
      <c r="Z14" s="57">
        <v>0</v>
      </c>
      <c r="AA14" s="58">
        <v>0</v>
      </c>
      <c r="AB14" s="55">
        <v>7</v>
      </c>
      <c r="AC14" s="59">
        <v>2</v>
      </c>
    </row>
    <row r="15" spans="1:29" s="228" customFormat="1" ht="12.75">
      <c r="A15" s="176"/>
      <c r="B15" s="167" t="s">
        <v>43</v>
      </c>
      <c r="C15" s="168"/>
      <c r="D15" s="60">
        <f>SUM(E15,T15:U15,V15:W15,AB15:AC15)</f>
        <v>1580</v>
      </c>
      <c r="E15" s="58">
        <f t="shared" si="2"/>
        <v>1562</v>
      </c>
      <c r="F15" s="55">
        <v>1449</v>
      </c>
      <c r="G15" s="26"/>
      <c r="H15" s="27"/>
      <c r="I15" s="22"/>
      <c r="J15" s="55">
        <v>25</v>
      </c>
      <c r="K15" s="26"/>
      <c r="L15" s="22"/>
      <c r="M15" s="55">
        <v>54</v>
      </c>
      <c r="N15" s="26"/>
      <c r="O15" s="22"/>
      <c r="P15" s="55">
        <v>0</v>
      </c>
      <c r="Q15" s="55">
        <v>0</v>
      </c>
      <c r="R15" s="55">
        <v>25</v>
      </c>
      <c r="S15" s="55">
        <v>9</v>
      </c>
      <c r="T15" s="55">
        <v>5</v>
      </c>
      <c r="U15" s="55">
        <v>0</v>
      </c>
      <c r="V15" s="55">
        <v>0</v>
      </c>
      <c r="W15" s="55">
        <f t="shared" si="4"/>
        <v>4</v>
      </c>
      <c r="X15" s="56">
        <v>0</v>
      </c>
      <c r="Y15" s="57">
        <v>1</v>
      </c>
      <c r="Z15" s="57">
        <v>3</v>
      </c>
      <c r="AA15" s="58">
        <v>0</v>
      </c>
      <c r="AB15" s="55">
        <v>9</v>
      </c>
      <c r="AC15" s="59">
        <v>0</v>
      </c>
    </row>
    <row r="16" spans="1:29" s="228" customFormat="1" ht="12.75">
      <c r="A16" s="176"/>
      <c r="B16" s="169" t="s">
        <v>44</v>
      </c>
      <c r="C16" s="170"/>
      <c r="D16" s="60">
        <f t="shared" si="1"/>
        <v>744</v>
      </c>
      <c r="E16" s="92">
        <f t="shared" si="2"/>
        <v>741</v>
      </c>
      <c r="F16" s="55">
        <v>671</v>
      </c>
      <c r="G16" s="26"/>
      <c r="H16" s="27"/>
      <c r="I16" s="22"/>
      <c r="J16" s="55">
        <v>43</v>
      </c>
      <c r="K16" s="26"/>
      <c r="L16" s="22"/>
      <c r="M16" s="55">
        <v>16</v>
      </c>
      <c r="N16" s="26"/>
      <c r="O16" s="22"/>
      <c r="P16" s="55">
        <v>0</v>
      </c>
      <c r="Q16" s="55">
        <v>0</v>
      </c>
      <c r="R16" s="55">
        <v>6</v>
      </c>
      <c r="S16" s="55">
        <v>5</v>
      </c>
      <c r="T16" s="55">
        <v>0</v>
      </c>
      <c r="U16" s="55">
        <v>0</v>
      </c>
      <c r="V16" s="55">
        <v>0</v>
      </c>
      <c r="W16" s="55">
        <f t="shared" si="4"/>
        <v>1</v>
      </c>
      <c r="X16" s="56">
        <v>0</v>
      </c>
      <c r="Y16" s="57">
        <v>0</v>
      </c>
      <c r="Z16" s="57">
        <v>0</v>
      </c>
      <c r="AA16" s="58">
        <v>1</v>
      </c>
      <c r="AB16" s="55">
        <v>2</v>
      </c>
      <c r="AC16" s="59">
        <v>0</v>
      </c>
    </row>
    <row r="17" spans="1:29" ht="15" customHeight="1">
      <c r="A17" s="176"/>
      <c r="B17" s="186" t="s">
        <v>45</v>
      </c>
      <c r="C17" s="187"/>
      <c r="D17" s="91">
        <f>SUM(E17,T17:U17,V17:W17,AB17:AC17)</f>
        <v>996967</v>
      </c>
      <c r="E17" s="58">
        <f>SUM(F17,J17,M17,P17:S17)</f>
        <v>983346</v>
      </c>
      <c r="F17" s="90">
        <v>887597</v>
      </c>
      <c r="G17" s="31"/>
      <c r="H17" s="32"/>
      <c r="I17" s="33"/>
      <c r="J17" s="90">
        <v>19202</v>
      </c>
      <c r="K17" s="34"/>
      <c r="L17" s="35"/>
      <c r="M17" s="90">
        <v>54610</v>
      </c>
      <c r="N17" s="34"/>
      <c r="O17" s="35"/>
      <c r="P17" s="90">
        <v>4</v>
      </c>
      <c r="Q17" s="90">
        <v>39</v>
      </c>
      <c r="R17" s="90">
        <v>10045</v>
      </c>
      <c r="S17" s="90">
        <v>11849</v>
      </c>
      <c r="T17" s="81">
        <v>2869</v>
      </c>
      <c r="U17" s="81">
        <v>868</v>
      </c>
      <c r="V17" s="81">
        <v>156</v>
      </c>
      <c r="W17" s="81">
        <f>X17+Y17+Z17+AA17</f>
        <v>1819</v>
      </c>
      <c r="X17" s="82">
        <v>601</v>
      </c>
      <c r="Y17" s="83">
        <v>793</v>
      </c>
      <c r="Z17" s="83">
        <v>164</v>
      </c>
      <c r="AA17" s="84">
        <v>261</v>
      </c>
      <c r="AB17" s="81">
        <v>7853</v>
      </c>
      <c r="AC17" s="85">
        <v>56</v>
      </c>
    </row>
    <row r="18" spans="1:29" ht="14.25" customHeight="1" thickBot="1">
      <c r="A18" s="177"/>
      <c r="B18" s="188" t="s">
        <v>46</v>
      </c>
      <c r="C18" s="189"/>
      <c r="D18" s="89">
        <f t="shared" si="1"/>
        <v>1087101</v>
      </c>
      <c r="E18" s="88">
        <f t="shared" si="2"/>
        <v>1072977</v>
      </c>
      <c r="F18" s="86">
        <v>975072</v>
      </c>
      <c r="G18" s="36"/>
      <c r="H18" s="37"/>
      <c r="I18" s="38"/>
      <c r="J18" s="86">
        <v>19321</v>
      </c>
      <c r="K18" s="39"/>
      <c r="L18" s="40"/>
      <c r="M18" s="87">
        <v>56273</v>
      </c>
      <c r="N18" s="39"/>
      <c r="O18" s="40"/>
      <c r="P18" s="87">
        <v>5</v>
      </c>
      <c r="Q18" s="87">
        <v>50</v>
      </c>
      <c r="R18" s="87">
        <v>10368</v>
      </c>
      <c r="S18" s="87">
        <v>11888</v>
      </c>
      <c r="T18" s="69">
        <v>2986</v>
      </c>
      <c r="U18" s="69">
        <v>884</v>
      </c>
      <c r="V18" s="69">
        <v>156</v>
      </c>
      <c r="W18" s="55">
        <f>X18+Y18+Z18+AA18</f>
        <v>1822</v>
      </c>
      <c r="X18" s="70">
        <v>602</v>
      </c>
      <c r="Y18" s="71">
        <v>794</v>
      </c>
      <c r="Z18" s="71">
        <v>164</v>
      </c>
      <c r="AA18" s="72">
        <v>262</v>
      </c>
      <c r="AB18" s="69">
        <v>8215</v>
      </c>
      <c r="AC18" s="73">
        <v>61</v>
      </c>
    </row>
    <row r="19" spans="1:29" ht="15" customHeight="1">
      <c r="A19" s="175" t="s">
        <v>53</v>
      </c>
      <c r="B19" s="178" t="s">
        <v>35</v>
      </c>
      <c r="C19" s="179"/>
      <c r="D19" s="48">
        <f>E19+T19+U19+V19+W19+AB19+AC19</f>
        <v>22658</v>
      </c>
      <c r="E19" s="68">
        <f>SUM(F19:S19)</f>
        <v>22358</v>
      </c>
      <c r="F19" s="62">
        <v>20604</v>
      </c>
      <c r="G19" s="41"/>
      <c r="H19" s="42"/>
      <c r="I19" s="43"/>
      <c r="J19" s="62">
        <v>346</v>
      </c>
      <c r="K19" s="41"/>
      <c r="L19" s="43"/>
      <c r="M19" s="62">
        <v>998</v>
      </c>
      <c r="N19" s="41"/>
      <c r="O19" s="43"/>
      <c r="P19" s="62">
        <v>0</v>
      </c>
      <c r="Q19" s="62">
        <v>0</v>
      </c>
      <c r="R19" s="62">
        <v>140</v>
      </c>
      <c r="S19" s="62">
        <v>270</v>
      </c>
      <c r="T19" s="62">
        <v>17</v>
      </c>
      <c r="U19" s="62">
        <v>140</v>
      </c>
      <c r="V19" s="62">
        <v>1</v>
      </c>
      <c r="W19" s="62">
        <f>X19+Y19+Z19+AA19</f>
        <v>39</v>
      </c>
      <c r="X19" s="63">
        <v>14</v>
      </c>
      <c r="Y19" s="64">
        <v>17</v>
      </c>
      <c r="Z19" s="65">
        <v>2</v>
      </c>
      <c r="AA19" s="66">
        <v>6</v>
      </c>
      <c r="AB19" s="62">
        <v>102</v>
      </c>
      <c r="AC19" s="67">
        <v>1</v>
      </c>
    </row>
    <row r="20" spans="1:29" ht="13.5" customHeight="1">
      <c r="A20" s="176"/>
      <c r="B20" s="180" t="s">
        <v>45</v>
      </c>
      <c r="C20" s="181"/>
      <c r="D20" s="60">
        <f>SUM(E20,T20:U20,V20:W20,AB20:AC20)</f>
        <v>995313</v>
      </c>
      <c r="E20" s="58">
        <f>SUM(F20,J20,M20,P20:S20)</f>
        <v>982967</v>
      </c>
      <c r="F20" s="55">
        <v>894935</v>
      </c>
      <c r="G20" s="29"/>
      <c r="H20" s="30"/>
      <c r="I20" s="44"/>
      <c r="J20" s="55">
        <v>18388</v>
      </c>
      <c r="K20" s="45"/>
      <c r="L20" s="46"/>
      <c r="M20" s="55">
        <v>47655</v>
      </c>
      <c r="N20" s="45"/>
      <c r="O20" s="46"/>
      <c r="P20" s="55">
        <v>9</v>
      </c>
      <c r="Q20" s="55">
        <v>42</v>
      </c>
      <c r="R20" s="55">
        <v>10126</v>
      </c>
      <c r="S20" s="55">
        <v>11812</v>
      </c>
      <c r="T20" s="55">
        <v>2846</v>
      </c>
      <c r="U20" s="55">
        <v>747</v>
      </c>
      <c r="V20" s="55">
        <v>211</v>
      </c>
      <c r="W20" s="55">
        <f>X20+Y20+Z20+AA20</f>
        <v>1633</v>
      </c>
      <c r="X20" s="56">
        <v>511</v>
      </c>
      <c r="Y20" s="57">
        <v>774</v>
      </c>
      <c r="Z20" s="57">
        <v>138</v>
      </c>
      <c r="AA20" s="58">
        <v>210</v>
      </c>
      <c r="AB20" s="55">
        <v>6858</v>
      </c>
      <c r="AC20" s="59">
        <v>51</v>
      </c>
    </row>
    <row r="21" spans="1:29" ht="14.25" customHeight="1" thickBot="1">
      <c r="A21" s="177"/>
      <c r="B21" s="173" t="s">
        <v>46</v>
      </c>
      <c r="C21" s="174"/>
      <c r="D21" s="75">
        <f>SUM(E21,T21:U21,V21:W21,AB21:AC21)</f>
        <v>1084863</v>
      </c>
      <c r="E21" s="74">
        <f>SUM(F21,J21,M21,P21:S21)</f>
        <v>1072081</v>
      </c>
      <c r="F21" s="69">
        <v>982217</v>
      </c>
      <c r="G21" s="36"/>
      <c r="H21" s="37"/>
      <c r="I21" s="38"/>
      <c r="J21" s="69">
        <v>18489</v>
      </c>
      <c r="K21" s="39"/>
      <c r="L21" s="40"/>
      <c r="M21" s="69">
        <v>49040</v>
      </c>
      <c r="N21" s="39"/>
      <c r="O21" s="40"/>
      <c r="P21" s="69">
        <v>9</v>
      </c>
      <c r="Q21" s="69">
        <v>45</v>
      </c>
      <c r="R21" s="69">
        <v>10425</v>
      </c>
      <c r="S21" s="69">
        <v>11856</v>
      </c>
      <c r="T21" s="69">
        <v>2959</v>
      </c>
      <c r="U21" s="69">
        <v>763</v>
      </c>
      <c r="V21" s="69">
        <v>212</v>
      </c>
      <c r="W21" s="69">
        <f>X21+Y21+Z21+AA21</f>
        <v>1636</v>
      </c>
      <c r="X21" s="70">
        <v>511</v>
      </c>
      <c r="Y21" s="71">
        <v>774</v>
      </c>
      <c r="Z21" s="71">
        <v>139</v>
      </c>
      <c r="AA21" s="72">
        <v>212</v>
      </c>
      <c r="AB21" s="69">
        <v>7155</v>
      </c>
      <c r="AC21" s="73">
        <v>57</v>
      </c>
    </row>
    <row r="22" spans="1:29" ht="12.75">
      <c r="A22" s="4"/>
      <c r="B22" s="14"/>
      <c r="C22" s="14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ht="13.5" thickBot="1">
      <c r="A23" s="15" t="s">
        <v>47</v>
      </c>
      <c r="B23" s="16"/>
      <c r="C23" s="1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ht="15" customHeight="1">
      <c r="A24" s="175" t="str">
        <f>A7</f>
        <v>５年</v>
      </c>
      <c r="B24" s="178" t="s">
        <v>35</v>
      </c>
      <c r="C24" s="179"/>
      <c r="D24" s="94">
        <f aca="true" t="shared" si="5" ref="D24:D38">E24+T24+U24+V24+W24+AB24+AC24</f>
        <v>100.00000000000001</v>
      </c>
      <c r="E24" s="94">
        <f aca="true" t="shared" si="6" ref="E24:AC35">E7/$D7*100</f>
        <v>98.99619090298006</v>
      </c>
      <c r="F24" s="95">
        <f t="shared" si="6"/>
        <v>90.72372843378893</v>
      </c>
      <c r="G24" s="96">
        <f t="shared" si="6"/>
        <v>0</v>
      </c>
      <c r="H24" s="97">
        <f t="shared" si="6"/>
        <v>0</v>
      </c>
      <c r="I24" s="98">
        <f t="shared" si="6"/>
        <v>0</v>
      </c>
      <c r="J24" s="95">
        <f t="shared" si="6"/>
        <v>1.6043020389872282</v>
      </c>
      <c r="K24" s="96">
        <f t="shared" si="6"/>
        <v>0</v>
      </c>
      <c r="L24" s="99">
        <f t="shared" si="6"/>
        <v>0</v>
      </c>
      <c r="M24" s="95">
        <f t="shared" si="6"/>
        <v>4.951826125924266</v>
      </c>
      <c r="N24" s="100">
        <f t="shared" si="6"/>
        <v>0</v>
      </c>
      <c r="O24" s="98">
        <f t="shared" si="6"/>
        <v>0</v>
      </c>
      <c r="P24" s="95">
        <f t="shared" si="6"/>
        <v>0</v>
      </c>
      <c r="Q24" s="95">
        <f t="shared" si="6"/>
        <v>0</v>
      </c>
      <c r="R24" s="95">
        <f t="shared" si="6"/>
        <v>0.5870490701321981</v>
      </c>
      <c r="S24" s="95">
        <f t="shared" si="6"/>
        <v>1.1292852341474344</v>
      </c>
      <c r="T24" s="95">
        <f t="shared" si="6"/>
        <v>0.0582567779520502</v>
      </c>
      <c r="U24" s="95">
        <f t="shared" si="6"/>
        <v>0.0851445216222272</v>
      </c>
      <c r="V24" s="95">
        <f t="shared" si="6"/>
        <v>0</v>
      </c>
      <c r="W24" s="95">
        <f>W7/$D7*100</f>
        <v>0.14340129957427739</v>
      </c>
      <c r="X24" s="101">
        <f>X7/$D7*100</f>
        <v>0.04033161550526552</v>
      </c>
      <c r="Y24" s="102">
        <f>Y7/$D7*100</f>
        <v>0.06721935917544253</v>
      </c>
      <c r="Z24" s="103">
        <f>Z7/$D7*100</f>
        <v>0.02240645305848084</v>
      </c>
      <c r="AA24" s="104">
        <f>AA7/$D7*100</f>
        <v>0.013443871835088507</v>
      </c>
      <c r="AB24" s="95">
        <f t="shared" si="6"/>
        <v>0.7035626260362984</v>
      </c>
      <c r="AC24" s="105">
        <f t="shared" si="6"/>
        <v>0.013443871835088507</v>
      </c>
    </row>
    <row r="25" spans="1:29" ht="13.5" customHeight="1">
      <c r="A25" s="176"/>
      <c r="B25" s="180" t="s">
        <v>36</v>
      </c>
      <c r="C25" s="181"/>
      <c r="D25" s="106">
        <f t="shared" si="5"/>
        <v>100</v>
      </c>
      <c r="E25" s="107">
        <f t="shared" si="6"/>
        <v>98.90562301318464</v>
      </c>
      <c r="F25" s="108">
        <f t="shared" si="6"/>
        <v>89.67116577205691</v>
      </c>
      <c r="G25" s="109">
        <f t="shared" si="6"/>
        <v>0</v>
      </c>
      <c r="H25" s="110">
        <f t="shared" si="6"/>
        <v>0</v>
      </c>
      <c r="I25" s="111">
        <f t="shared" si="6"/>
        <v>0</v>
      </c>
      <c r="J25" s="108">
        <f t="shared" si="6"/>
        <v>1.8291729636771066</v>
      </c>
      <c r="K25" s="109">
        <f t="shared" si="6"/>
        <v>0</v>
      </c>
      <c r="L25" s="112">
        <f t="shared" si="6"/>
        <v>0</v>
      </c>
      <c r="M25" s="108">
        <f t="shared" si="6"/>
        <v>5.471884934076815</v>
      </c>
      <c r="N25" s="113">
        <f t="shared" si="6"/>
        <v>0</v>
      </c>
      <c r="O25" s="111">
        <f t="shared" si="6"/>
        <v>0</v>
      </c>
      <c r="P25" s="108">
        <f t="shared" si="6"/>
        <v>0</v>
      </c>
      <c r="Q25" s="108">
        <f t="shared" si="6"/>
        <v>0</v>
      </c>
      <c r="R25" s="108">
        <f t="shared" si="6"/>
        <v>0.6566261920892178</v>
      </c>
      <c r="S25" s="108">
        <f t="shared" si="6"/>
        <v>1.2767731512845901</v>
      </c>
      <c r="T25" s="108">
        <f t="shared" si="6"/>
        <v>0.0677471468028558</v>
      </c>
      <c r="U25" s="108">
        <f t="shared" si="6"/>
        <v>0.09380374172703111</v>
      </c>
      <c r="V25" s="108">
        <f>V8/$D8*100</f>
        <v>0</v>
      </c>
      <c r="W25" s="108">
        <f>W8/$D8*100</f>
        <v>0.16676220751472198</v>
      </c>
      <c r="X25" s="113">
        <f>X8/$D8*100</f>
        <v>0.046901870863515556</v>
      </c>
      <c r="Y25" s="114">
        <f>Y8/$D8*100</f>
        <v>0.07816978477252592</v>
      </c>
      <c r="Z25" s="110">
        <f aca="true" t="shared" si="7" ref="Y25:AA35">Z8/$D8*100</f>
        <v>0.02605659492417531</v>
      </c>
      <c r="AA25" s="111">
        <f t="shared" si="7"/>
        <v>0.015633956954505184</v>
      </c>
      <c r="AB25" s="108">
        <f t="shared" si="6"/>
        <v>0.755641252801084</v>
      </c>
      <c r="AC25" s="115">
        <f t="shared" si="6"/>
        <v>0.010422637969670124</v>
      </c>
    </row>
    <row r="26" spans="1:29" ht="12.75">
      <c r="A26" s="176"/>
      <c r="B26" s="167" t="s">
        <v>37</v>
      </c>
      <c r="C26" s="168"/>
      <c r="D26" s="106">
        <f t="shared" si="5"/>
        <v>100</v>
      </c>
      <c r="E26" s="107">
        <f t="shared" si="6"/>
        <v>98.9210185584808</v>
      </c>
      <c r="F26" s="108">
        <f t="shared" si="6"/>
        <v>88.53042727665084</v>
      </c>
      <c r="G26" s="109">
        <f t="shared" si="6"/>
        <v>0</v>
      </c>
      <c r="H26" s="110">
        <f t="shared" si="6"/>
        <v>0</v>
      </c>
      <c r="I26" s="111">
        <f t="shared" si="6"/>
        <v>0</v>
      </c>
      <c r="J26" s="108">
        <f t="shared" si="6"/>
        <v>2.0500647388864914</v>
      </c>
      <c r="K26" s="109">
        <f t="shared" si="6"/>
        <v>0</v>
      </c>
      <c r="L26" s="112">
        <f t="shared" si="6"/>
        <v>0</v>
      </c>
      <c r="M26" s="108">
        <f t="shared" si="6"/>
        <v>6.268882175226587</v>
      </c>
      <c r="N26" s="113">
        <f t="shared" si="6"/>
        <v>0</v>
      </c>
      <c r="O26" s="111">
        <f t="shared" si="6"/>
        <v>0</v>
      </c>
      <c r="P26" s="108">
        <f t="shared" si="6"/>
        <v>0</v>
      </c>
      <c r="Q26" s="108">
        <f t="shared" si="6"/>
        <v>0</v>
      </c>
      <c r="R26" s="108">
        <f t="shared" si="6"/>
        <v>0.33448424687095385</v>
      </c>
      <c r="S26" s="108">
        <f t="shared" si="6"/>
        <v>1.7371601208459215</v>
      </c>
      <c r="T26" s="108">
        <f t="shared" si="6"/>
        <v>0.053949072075960294</v>
      </c>
      <c r="U26" s="108">
        <f t="shared" si="6"/>
        <v>0.06473888649115235</v>
      </c>
      <c r="V26" s="108">
        <f>V9/$D9*100</f>
        <v>0</v>
      </c>
      <c r="W26" s="108">
        <f t="shared" si="6"/>
        <v>0.20500647388864915</v>
      </c>
      <c r="X26" s="113">
        <f t="shared" si="6"/>
        <v>0.0755287009063444</v>
      </c>
      <c r="Y26" s="114">
        <f t="shared" si="7"/>
        <v>0.09710832973672853</v>
      </c>
      <c r="Z26" s="110">
        <f t="shared" si="7"/>
        <v>0.01078981441519206</v>
      </c>
      <c r="AA26" s="111">
        <f t="shared" si="7"/>
        <v>0.02157962883038412</v>
      </c>
      <c r="AB26" s="108">
        <f t="shared" si="6"/>
        <v>0.7552870090634441</v>
      </c>
      <c r="AC26" s="115">
        <f t="shared" si="6"/>
        <v>0</v>
      </c>
    </row>
    <row r="27" spans="1:29" ht="13.5" customHeight="1">
      <c r="A27" s="176"/>
      <c r="B27" s="182" t="s">
        <v>38</v>
      </c>
      <c r="C27" s="183"/>
      <c r="D27" s="116">
        <f t="shared" si="5"/>
        <v>100.00000000000001</v>
      </c>
      <c r="E27" s="117">
        <f t="shared" si="6"/>
        <v>98.89124080233847</v>
      </c>
      <c r="F27" s="118">
        <f t="shared" si="6"/>
        <v>90.73682088499143</v>
      </c>
      <c r="G27" s="119">
        <f t="shared" si="6"/>
        <v>0</v>
      </c>
      <c r="H27" s="120">
        <f t="shared" si="6"/>
        <v>0</v>
      </c>
      <c r="I27" s="121">
        <f t="shared" si="6"/>
        <v>0</v>
      </c>
      <c r="J27" s="118">
        <f t="shared" si="6"/>
        <v>1.6228202802136882</v>
      </c>
      <c r="K27" s="119">
        <f t="shared" si="6"/>
        <v>0</v>
      </c>
      <c r="L27" s="122">
        <f t="shared" si="6"/>
        <v>0</v>
      </c>
      <c r="M27" s="118">
        <f t="shared" si="6"/>
        <v>4.727346033665961</v>
      </c>
      <c r="N27" s="123">
        <f t="shared" si="6"/>
        <v>0</v>
      </c>
      <c r="O27" s="121">
        <f t="shared" si="6"/>
        <v>0</v>
      </c>
      <c r="P27" s="118">
        <f t="shared" si="6"/>
        <v>0</v>
      </c>
      <c r="Q27" s="118">
        <f t="shared" si="6"/>
        <v>0</v>
      </c>
      <c r="R27" s="118">
        <f t="shared" si="6"/>
        <v>0.9575647616167726</v>
      </c>
      <c r="S27" s="118">
        <f t="shared" si="6"/>
        <v>0.8466888418506199</v>
      </c>
      <c r="T27" s="118">
        <f t="shared" si="6"/>
        <v>0.0806370325572019</v>
      </c>
      <c r="U27" s="118">
        <f>U10/$D10*100</f>
        <v>0.12095554883580284</v>
      </c>
      <c r="V27" s="118">
        <f>V10/$D10*100</f>
        <v>0</v>
      </c>
      <c r="W27" s="118">
        <f t="shared" si="6"/>
        <v>0.13103517790545308</v>
      </c>
      <c r="X27" s="123">
        <f t="shared" si="6"/>
        <v>0.020159258139300473</v>
      </c>
      <c r="Y27" s="124">
        <f t="shared" si="7"/>
        <v>0.06047777441790142</v>
      </c>
      <c r="Z27" s="120">
        <f t="shared" si="7"/>
        <v>0.04031851627860095</v>
      </c>
      <c r="AA27" s="121">
        <f t="shared" si="7"/>
        <v>0.010079629069650237</v>
      </c>
      <c r="AB27" s="118">
        <f t="shared" si="6"/>
        <v>0.7559721802237678</v>
      </c>
      <c r="AC27" s="125">
        <f t="shared" si="6"/>
        <v>0.020159258139300473</v>
      </c>
    </row>
    <row r="28" spans="1:29" ht="12.75">
      <c r="A28" s="176"/>
      <c r="B28" s="184" t="s">
        <v>39</v>
      </c>
      <c r="C28" s="185"/>
      <c r="D28" s="106">
        <f t="shared" si="5"/>
        <v>100</v>
      </c>
      <c r="E28" s="107">
        <f>E11/$D11*100</f>
        <v>100</v>
      </c>
      <c r="F28" s="108">
        <f>F11/$D11*100</f>
        <v>98.98989898989899</v>
      </c>
      <c r="G28" s="109">
        <f t="shared" si="6"/>
        <v>0</v>
      </c>
      <c r="H28" s="110">
        <f t="shared" si="6"/>
        <v>0</v>
      </c>
      <c r="I28" s="111">
        <f t="shared" si="6"/>
        <v>0</v>
      </c>
      <c r="J28" s="108">
        <f t="shared" si="6"/>
        <v>0.5050505050505051</v>
      </c>
      <c r="K28" s="109">
        <f t="shared" si="6"/>
        <v>0</v>
      </c>
      <c r="L28" s="112">
        <f t="shared" si="6"/>
        <v>0</v>
      </c>
      <c r="M28" s="108">
        <f t="shared" si="6"/>
        <v>0.5050505050505051</v>
      </c>
      <c r="N28" s="113">
        <f t="shared" si="6"/>
        <v>0</v>
      </c>
      <c r="O28" s="111">
        <f t="shared" si="6"/>
        <v>0</v>
      </c>
      <c r="P28" s="108">
        <f t="shared" si="6"/>
        <v>0</v>
      </c>
      <c r="Q28" s="108">
        <f t="shared" si="6"/>
        <v>0</v>
      </c>
      <c r="R28" s="108">
        <f aca="true" t="shared" si="8" ref="R28:R33">R11/$D11*100</f>
        <v>0</v>
      </c>
      <c r="S28" s="108">
        <f t="shared" si="6"/>
        <v>0</v>
      </c>
      <c r="T28" s="108">
        <f t="shared" si="6"/>
        <v>0</v>
      </c>
      <c r="U28" s="108">
        <f t="shared" si="6"/>
        <v>0</v>
      </c>
      <c r="V28" s="108">
        <f>V11/$D11*100</f>
        <v>0</v>
      </c>
      <c r="W28" s="108">
        <f t="shared" si="6"/>
        <v>0</v>
      </c>
      <c r="X28" s="113">
        <f t="shared" si="6"/>
        <v>0</v>
      </c>
      <c r="Y28" s="114">
        <f t="shared" si="7"/>
        <v>0</v>
      </c>
      <c r="Z28" s="110">
        <f t="shared" si="7"/>
        <v>0</v>
      </c>
      <c r="AA28" s="111">
        <f t="shared" si="7"/>
        <v>0</v>
      </c>
      <c r="AB28" s="108">
        <f t="shared" si="6"/>
        <v>0</v>
      </c>
      <c r="AC28" s="115">
        <f t="shared" si="6"/>
        <v>0</v>
      </c>
    </row>
    <row r="29" spans="1:29" ht="12.75">
      <c r="A29" s="176"/>
      <c r="B29" s="167" t="s">
        <v>40</v>
      </c>
      <c r="C29" s="168"/>
      <c r="D29" s="106">
        <f t="shared" si="5"/>
        <v>99.99999999999999</v>
      </c>
      <c r="E29" s="107">
        <f t="shared" si="6"/>
        <v>99.70523212969786</v>
      </c>
      <c r="F29" s="108">
        <f t="shared" si="6"/>
        <v>92.85187914517317</v>
      </c>
      <c r="G29" s="109">
        <f t="shared" si="6"/>
        <v>0</v>
      </c>
      <c r="H29" s="110">
        <f t="shared" si="6"/>
        <v>0</v>
      </c>
      <c r="I29" s="111">
        <f t="shared" si="6"/>
        <v>0</v>
      </c>
      <c r="J29" s="108">
        <f t="shared" si="6"/>
        <v>0.9579955784819455</v>
      </c>
      <c r="K29" s="109">
        <f t="shared" si="6"/>
        <v>0</v>
      </c>
      <c r="L29" s="112">
        <f t="shared" si="6"/>
        <v>0</v>
      </c>
      <c r="M29" s="108">
        <f t="shared" si="6"/>
        <v>4.642593957258659</v>
      </c>
      <c r="N29" s="113">
        <f t="shared" si="6"/>
        <v>0</v>
      </c>
      <c r="O29" s="111">
        <f t="shared" si="6"/>
        <v>0</v>
      </c>
      <c r="P29" s="108">
        <f t="shared" si="6"/>
        <v>0</v>
      </c>
      <c r="Q29" s="108">
        <f>R12/$D12*100</f>
        <v>0.6632277081798084</v>
      </c>
      <c r="R29" s="108">
        <f t="shared" si="8"/>
        <v>0.6632277081798084</v>
      </c>
      <c r="S29" s="108">
        <f>S12/$D12*100</f>
        <v>0.5895357406042742</v>
      </c>
      <c r="T29" s="108">
        <f t="shared" si="6"/>
        <v>0.07369196757553427</v>
      </c>
      <c r="U29" s="108">
        <f t="shared" si="6"/>
        <v>0</v>
      </c>
      <c r="V29" s="108">
        <f t="shared" si="6"/>
        <v>0</v>
      </c>
      <c r="W29" s="108">
        <f t="shared" si="6"/>
        <v>0</v>
      </c>
      <c r="X29" s="113">
        <f t="shared" si="6"/>
        <v>0</v>
      </c>
      <c r="Y29" s="114">
        <f t="shared" si="7"/>
        <v>0</v>
      </c>
      <c r="Z29" s="110">
        <f t="shared" si="7"/>
        <v>0</v>
      </c>
      <c r="AA29" s="111">
        <f t="shared" si="7"/>
        <v>0</v>
      </c>
      <c r="AB29" s="108">
        <f t="shared" si="6"/>
        <v>0.2210759027266028</v>
      </c>
      <c r="AC29" s="115">
        <f t="shared" si="6"/>
        <v>0</v>
      </c>
    </row>
    <row r="30" spans="1:29" ht="12.75">
      <c r="A30" s="176"/>
      <c r="B30" s="167" t="s">
        <v>41</v>
      </c>
      <c r="C30" s="168"/>
      <c r="D30" s="106">
        <f t="shared" si="5"/>
        <v>100</v>
      </c>
      <c r="E30" s="107">
        <f t="shared" si="6"/>
        <v>98.50535245404969</v>
      </c>
      <c r="F30" s="108">
        <f t="shared" si="6"/>
        <v>89.53746717834781</v>
      </c>
      <c r="G30" s="109">
        <f t="shared" si="6"/>
        <v>0</v>
      </c>
      <c r="H30" s="110">
        <f t="shared" si="6"/>
        <v>0</v>
      </c>
      <c r="I30" s="111">
        <f t="shared" si="6"/>
        <v>0</v>
      </c>
      <c r="J30" s="108">
        <f t="shared" si="6"/>
        <v>1.1108866895576652</v>
      </c>
      <c r="K30" s="109">
        <f t="shared" si="6"/>
        <v>0</v>
      </c>
      <c r="L30" s="112">
        <f t="shared" si="6"/>
        <v>0</v>
      </c>
      <c r="M30" s="108">
        <f t="shared" si="6"/>
        <v>5.73621490607958</v>
      </c>
      <c r="N30" s="113">
        <f t="shared" si="6"/>
        <v>0</v>
      </c>
      <c r="O30" s="111">
        <f t="shared" si="6"/>
        <v>0</v>
      </c>
      <c r="P30" s="108">
        <f t="shared" si="6"/>
        <v>0</v>
      </c>
      <c r="Q30" s="108">
        <f>R13/$D13*100</f>
        <v>1.0098969905069684</v>
      </c>
      <c r="R30" s="108">
        <f t="shared" si="8"/>
        <v>1.0098969905069684</v>
      </c>
      <c r="S30" s="108">
        <f t="shared" si="6"/>
        <v>1.1108866895576652</v>
      </c>
      <c r="T30" s="108">
        <f t="shared" si="6"/>
        <v>0.04039587962027873</v>
      </c>
      <c r="U30" s="108">
        <f t="shared" si="6"/>
        <v>0.24237527772167242</v>
      </c>
      <c r="V30" s="108">
        <f>V13/$D13*100</f>
        <v>0</v>
      </c>
      <c r="W30" s="108">
        <f t="shared" si="6"/>
        <v>0.12118763886083621</v>
      </c>
      <c r="X30" s="113">
        <f t="shared" si="6"/>
        <v>0.04039587962027873</v>
      </c>
      <c r="Y30" s="114">
        <f t="shared" si="7"/>
        <v>0.060593819430418104</v>
      </c>
      <c r="Z30" s="110">
        <f t="shared" si="7"/>
        <v>0.020197939810139363</v>
      </c>
      <c r="AA30" s="111">
        <f t="shared" si="7"/>
        <v>0</v>
      </c>
      <c r="AB30" s="108">
        <f t="shared" si="6"/>
        <v>1.0906887497475257</v>
      </c>
      <c r="AC30" s="115">
        <f t="shared" si="6"/>
        <v>0</v>
      </c>
    </row>
    <row r="31" spans="1:29" ht="12.75">
      <c r="A31" s="176"/>
      <c r="B31" s="167" t="s">
        <v>42</v>
      </c>
      <c r="C31" s="168"/>
      <c r="D31" s="106">
        <f t="shared" si="5"/>
        <v>100</v>
      </c>
      <c r="E31" s="107">
        <f t="shared" si="6"/>
        <v>98.99175068744272</v>
      </c>
      <c r="F31" s="108">
        <f t="shared" si="6"/>
        <v>91.01741521539871</v>
      </c>
      <c r="G31" s="109">
        <f t="shared" si="6"/>
        <v>0</v>
      </c>
      <c r="H31" s="110">
        <f t="shared" si="6"/>
        <v>0</v>
      </c>
      <c r="I31" s="111">
        <f t="shared" si="6"/>
        <v>0</v>
      </c>
      <c r="J31" s="108">
        <f t="shared" si="6"/>
        <v>2.1998166819431715</v>
      </c>
      <c r="K31" s="109">
        <f t="shared" si="6"/>
        <v>0</v>
      </c>
      <c r="L31" s="112">
        <f t="shared" si="6"/>
        <v>0</v>
      </c>
      <c r="M31" s="108">
        <f t="shared" si="6"/>
        <v>4.674610449129239</v>
      </c>
      <c r="N31" s="113">
        <f t="shared" si="6"/>
        <v>0</v>
      </c>
      <c r="O31" s="111">
        <f t="shared" si="6"/>
        <v>0</v>
      </c>
      <c r="P31" s="108">
        <f t="shared" si="6"/>
        <v>0</v>
      </c>
      <c r="Q31" s="108">
        <f>R14/$D14*100</f>
        <v>0.458295142071494</v>
      </c>
      <c r="R31" s="108">
        <f t="shared" si="8"/>
        <v>0.458295142071494</v>
      </c>
      <c r="S31" s="108">
        <f t="shared" si="6"/>
        <v>0.6416131989000917</v>
      </c>
      <c r="T31" s="108">
        <f t="shared" si="6"/>
        <v>0</v>
      </c>
      <c r="U31" s="108">
        <f t="shared" si="6"/>
        <v>0</v>
      </c>
      <c r="V31" s="108">
        <f t="shared" si="6"/>
        <v>0</v>
      </c>
      <c r="W31" s="108">
        <f t="shared" si="6"/>
        <v>0.18331805682859761</v>
      </c>
      <c r="X31" s="113">
        <f t="shared" si="6"/>
        <v>0</v>
      </c>
      <c r="Y31" s="114">
        <f t="shared" si="7"/>
        <v>0.18331805682859761</v>
      </c>
      <c r="Z31" s="110">
        <f t="shared" si="7"/>
        <v>0</v>
      </c>
      <c r="AA31" s="111">
        <f t="shared" si="7"/>
        <v>0</v>
      </c>
      <c r="AB31" s="108">
        <f t="shared" si="6"/>
        <v>0.6416131989000917</v>
      </c>
      <c r="AC31" s="115">
        <f t="shared" si="6"/>
        <v>0.18331805682859761</v>
      </c>
    </row>
    <row r="32" spans="1:29" ht="12.75">
      <c r="A32" s="176"/>
      <c r="B32" s="167" t="s">
        <v>43</v>
      </c>
      <c r="C32" s="168"/>
      <c r="D32" s="106">
        <f t="shared" si="5"/>
        <v>100.00000000000001</v>
      </c>
      <c r="E32" s="107">
        <f t="shared" si="6"/>
        <v>98.8607594936709</v>
      </c>
      <c r="F32" s="108">
        <f t="shared" si="6"/>
        <v>91.70886075949367</v>
      </c>
      <c r="G32" s="109">
        <f t="shared" si="6"/>
        <v>0</v>
      </c>
      <c r="H32" s="110">
        <f t="shared" si="6"/>
        <v>0</v>
      </c>
      <c r="I32" s="111">
        <f t="shared" si="6"/>
        <v>0</v>
      </c>
      <c r="J32" s="108">
        <f t="shared" si="6"/>
        <v>1.5822784810126582</v>
      </c>
      <c r="K32" s="109">
        <f t="shared" si="6"/>
        <v>0</v>
      </c>
      <c r="L32" s="112">
        <f t="shared" si="6"/>
        <v>0</v>
      </c>
      <c r="M32" s="108">
        <f t="shared" si="6"/>
        <v>3.4177215189873418</v>
      </c>
      <c r="N32" s="113">
        <f t="shared" si="6"/>
        <v>0</v>
      </c>
      <c r="O32" s="111">
        <f t="shared" si="6"/>
        <v>0</v>
      </c>
      <c r="P32" s="108">
        <f t="shared" si="6"/>
        <v>0</v>
      </c>
      <c r="Q32" s="108">
        <f>R15/$D15*100</f>
        <v>1.5822784810126582</v>
      </c>
      <c r="R32" s="108">
        <f t="shared" si="8"/>
        <v>1.5822784810126582</v>
      </c>
      <c r="S32" s="108">
        <f t="shared" si="6"/>
        <v>0.569620253164557</v>
      </c>
      <c r="T32" s="108">
        <f t="shared" si="6"/>
        <v>0.31645569620253167</v>
      </c>
      <c r="U32" s="108">
        <f t="shared" si="6"/>
        <v>0</v>
      </c>
      <c r="V32" s="108">
        <f t="shared" si="6"/>
        <v>0</v>
      </c>
      <c r="W32" s="108">
        <f t="shared" si="6"/>
        <v>0.25316455696202533</v>
      </c>
      <c r="X32" s="113">
        <f t="shared" si="6"/>
        <v>0</v>
      </c>
      <c r="Y32" s="114">
        <f t="shared" si="7"/>
        <v>0.06329113924050633</v>
      </c>
      <c r="Z32" s="110">
        <f t="shared" si="7"/>
        <v>0.18987341772151897</v>
      </c>
      <c r="AA32" s="111">
        <f t="shared" si="7"/>
        <v>0</v>
      </c>
      <c r="AB32" s="108">
        <f t="shared" si="6"/>
        <v>0.569620253164557</v>
      </c>
      <c r="AC32" s="115">
        <f t="shared" si="6"/>
        <v>0</v>
      </c>
    </row>
    <row r="33" spans="1:29" ht="12.75">
      <c r="A33" s="176"/>
      <c r="B33" s="169" t="s">
        <v>44</v>
      </c>
      <c r="C33" s="170"/>
      <c r="D33" s="126">
        <f t="shared" si="5"/>
        <v>100</v>
      </c>
      <c r="E33" s="127">
        <f t="shared" si="6"/>
        <v>99.59677419354838</v>
      </c>
      <c r="F33" s="128">
        <f t="shared" si="6"/>
        <v>90.18817204301075</v>
      </c>
      <c r="G33" s="129">
        <f t="shared" si="6"/>
        <v>0</v>
      </c>
      <c r="H33" s="130">
        <f t="shared" si="6"/>
        <v>0</v>
      </c>
      <c r="I33" s="131">
        <f t="shared" si="6"/>
        <v>0</v>
      </c>
      <c r="J33" s="128">
        <f t="shared" si="6"/>
        <v>5.779569892473118</v>
      </c>
      <c r="K33" s="129">
        <f t="shared" si="6"/>
        <v>0</v>
      </c>
      <c r="L33" s="132">
        <f t="shared" si="6"/>
        <v>0</v>
      </c>
      <c r="M33" s="128">
        <f t="shared" si="6"/>
        <v>2.1505376344086025</v>
      </c>
      <c r="N33" s="133">
        <f t="shared" si="6"/>
        <v>0</v>
      </c>
      <c r="O33" s="131">
        <f t="shared" si="6"/>
        <v>0</v>
      </c>
      <c r="P33" s="128">
        <f t="shared" si="6"/>
        <v>0</v>
      </c>
      <c r="Q33" s="128">
        <f>R16/$D16*100</f>
        <v>0.8064516129032258</v>
      </c>
      <c r="R33" s="128">
        <f t="shared" si="8"/>
        <v>0.8064516129032258</v>
      </c>
      <c r="S33" s="128">
        <f t="shared" si="6"/>
        <v>0.6720430107526881</v>
      </c>
      <c r="T33" s="128">
        <f t="shared" si="6"/>
        <v>0</v>
      </c>
      <c r="U33" s="128">
        <f t="shared" si="6"/>
        <v>0</v>
      </c>
      <c r="V33" s="128">
        <f t="shared" si="6"/>
        <v>0</v>
      </c>
      <c r="W33" s="128">
        <f t="shared" si="6"/>
        <v>0.13440860215053765</v>
      </c>
      <c r="X33" s="133">
        <f t="shared" si="6"/>
        <v>0</v>
      </c>
      <c r="Y33" s="134">
        <f t="shared" si="7"/>
        <v>0</v>
      </c>
      <c r="Z33" s="130">
        <f t="shared" si="7"/>
        <v>0</v>
      </c>
      <c r="AA33" s="131">
        <f t="shared" si="7"/>
        <v>0.13440860215053765</v>
      </c>
      <c r="AB33" s="128">
        <f t="shared" si="6"/>
        <v>0.2688172043010753</v>
      </c>
      <c r="AC33" s="135">
        <f t="shared" si="6"/>
        <v>0</v>
      </c>
    </row>
    <row r="34" spans="1:29" ht="15" customHeight="1">
      <c r="A34" s="176"/>
      <c r="B34" s="171" t="s">
        <v>45</v>
      </c>
      <c r="C34" s="172"/>
      <c r="D34" s="106">
        <f t="shared" si="5"/>
        <v>100.00000000000001</v>
      </c>
      <c r="E34" s="107">
        <f t="shared" si="6"/>
        <v>98.63375618250153</v>
      </c>
      <c r="F34" s="108">
        <f t="shared" si="6"/>
        <v>89.02972716248382</v>
      </c>
      <c r="G34" s="136"/>
      <c r="H34" s="137"/>
      <c r="I34" s="138"/>
      <c r="J34" s="108">
        <f t="shared" si="6"/>
        <v>1.9260416844288728</v>
      </c>
      <c r="K34" s="136"/>
      <c r="L34" s="139"/>
      <c r="M34" s="108">
        <f t="shared" si="6"/>
        <v>5.477613602055033</v>
      </c>
      <c r="N34" s="140"/>
      <c r="O34" s="138"/>
      <c r="P34" s="108">
        <f t="shared" si="6"/>
        <v>0.00040121689082988705</v>
      </c>
      <c r="Q34" s="108">
        <f t="shared" si="6"/>
        <v>0.003911864685591399</v>
      </c>
      <c r="R34" s="108">
        <f t="shared" si="6"/>
        <v>1.0075559170965538</v>
      </c>
      <c r="S34" s="108">
        <f t="shared" si="6"/>
        <v>1.1885047348608329</v>
      </c>
      <c r="T34" s="108">
        <f t="shared" si="6"/>
        <v>0.2877728149477365</v>
      </c>
      <c r="U34" s="108">
        <f t="shared" si="6"/>
        <v>0.08706406531008548</v>
      </c>
      <c r="V34" s="108">
        <f t="shared" si="6"/>
        <v>0.015647458742365596</v>
      </c>
      <c r="W34" s="108">
        <f t="shared" si="6"/>
        <v>0.18245338110489112</v>
      </c>
      <c r="X34" s="113">
        <f t="shared" si="6"/>
        <v>0.06028283784719053</v>
      </c>
      <c r="Y34" s="114">
        <f t="shared" si="7"/>
        <v>0.0795412486070251</v>
      </c>
      <c r="Z34" s="110">
        <f t="shared" si="7"/>
        <v>0.01644989252402537</v>
      </c>
      <c r="AA34" s="111">
        <f t="shared" si="7"/>
        <v>0.02617940212665013</v>
      </c>
      <c r="AB34" s="108">
        <f t="shared" si="6"/>
        <v>0.7876890609217757</v>
      </c>
      <c r="AC34" s="115">
        <f t="shared" si="6"/>
        <v>0.0056170364716184185</v>
      </c>
    </row>
    <row r="35" spans="1:29" ht="14.25" customHeight="1" thickBot="1">
      <c r="A35" s="177"/>
      <c r="B35" s="173" t="s">
        <v>46</v>
      </c>
      <c r="C35" s="174"/>
      <c r="D35" s="141">
        <f t="shared" si="5"/>
        <v>99.99999999999999</v>
      </c>
      <c r="E35" s="142">
        <f t="shared" si="6"/>
        <v>98.70076469435682</v>
      </c>
      <c r="F35" s="143">
        <f t="shared" si="6"/>
        <v>89.69470178023937</v>
      </c>
      <c r="G35" s="144"/>
      <c r="H35" s="145"/>
      <c r="I35" s="146"/>
      <c r="J35" s="143">
        <f aca="true" t="shared" si="9" ref="F35:AC38">J18/$D18*100</f>
        <v>1.777295761847335</v>
      </c>
      <c r="K35" s="144"/>
      <c r="L35" s="147"/>
      <c r="M35" s="143">
        <f t="shared" si="9"/>
        <v>5.1764279491969925</v>
      </c>
      <c r="N35" s="148"/>
      <c r="O35" s="146"/>
      <c r="P35" s="143">
        <f t="shared" si="9"/>
        <v>0.0004599388649260741</v>
      </c>
      <c r="Q35" s="143">
        <f t="shared" si="9"/>
        <v>0.00459938864926074</v>
      </c>
      <c r="R35" s="143">
        <f t="shared" si="9"/>
        <v>0.9537292303107072</v>
      </c>
      <c r="S35" s="143">
        <f t="shared" si="9"/>
        <v>1.0935506452482335</v>
      </c>
      <c r="T35" s="143">
        <f t="shared" si="9"/>
        <v>0.2746754901338514</v>
      </c>
      <c r="U35" s="143">
        <f t="shared" si="9"/>
        <v>0.0813171913189299</v>
      </c>
      <c r="V35" s="143">
        <f t="shared" si="9"/>
        <v>0.014350092585693508</v>
      </c>
      <c r="W35" s="143">
        <f t="shared" si="9"/>
        <v>0.16760172237906137</v>
      </c>
      <c r="X35" s="149">
        <f t="shared" si="9"/>
        <v>0.05537663933709931</v>
      </c>
      <c r="Y35" s="150">
        <f t="shared" si="7"/>
        <v>0.07303829175026055</v>
      </c>
      <c r="Z35" s="151">
        <f t="shared" si="7"/>
        <v>0.015085994769575228</v>
      </c>
      <c r="AA35" s="152">
        <f t="shared" si="7"/>
        <v>0.024100796522126277</v>
      </c>
      <c r="AB35" s="143">
        <f t="shared" si="9"/>
        <v>0.7556795550735397</v>
      </c>
      <c r="AC35" s="153">
        <f t="shared" si="9"/>
        <v>0.005611254152098103</v>
      </c>
    </row>
    <row r="36" spans="1:29" ht="15" customHeight="1">
      <c r="A36" s="175" t="str">
        <f>A19</f>
        <v>４年</v>
      </c>
      <c r="B36" s="178" t="s">
        <v>35</v>
      </c>
      <c r="C36" s="179"/>
      <c r="D36" s="154">
        <f t="shared" si="5"/>
        <v>100</v>
      </c>
      <c r="E36" s="94">
        <f>E19/$D19*100</f>
        <v>98.6759643393062</v>
      </c>
      <c r="F36" s="95">
        <f t="shared" si="9"/>
        <v>90.93476917644982</v>
      </c>
      <c r="G36" s="96">
        <f t="shared" si="9"/>
        <v>0</v>
      </c>
      <c r="H36" s="97">
        <f t="shared" si="9"/>
        <v>0</v>
      </c>
      <c r="I36" s="98">
        <f t="shared" si="9"/>
        <v>0</v>
      </c>
      <c r="J36" s="95">
        <f t="shared" si="9"/>
        <v>1.5270544620001765</v>
      </c>
      <c r="K36" s="96">
        <f t="shared" si="9"/>
        <v>0</v>
      </c>
      <c r="L36" s="99">
        <f t="shared" si="9"/>
        <v>0</v>
      </c>
      <c r="M36" s="95">
        <f t="shared" si="9"/>
        <v>4.404625297908024</v>
      </c>
      <c r="N36" s="100">
        <f t="shared" si="9"/>
        <v>0</v>
      </c>
      <c r="O36" s="98">
        <f t="shared" si="9"/>
        <v>0</v>
      </c>
      <c r="P36" s="95">
        <f t="shared" si="9"/>
        <v>0</v>
      </c>
      <c r="Q36" s="95">
        <f t="shared" si="9"/>
        <v>0</v>
      </c>
      <c r="R36" s="95">
        <f t="shared" si="9"/>
        <v>0.6178833083237708</v>
      </c>
      <c r="S36" s="95">
        <f t="shared" si="9"/>
        <v>1.1916320946244152</v>
      </c>
      <c r="T36" s="95">
        <f t="shared" si="9"/>
        <v>0.07502868743931503</v>
      </c>
      <c r="U36" s="95">
        <f t="shared" si="9"/>
        <v>0.6178833083237708</v>
      </c>
      <c r="V36" s="95">
        <f t="shared" si="9"/>
        <v>0.004413452202312649</v>
      </c>
      <c r="W36" s="95">
        <f t="shared" si="9"/>
        <v>0.1721246358901933</v>
      </c>
      <c r="X36" s="155">
        <f t="shared" si="9"/>
        <v>0.061788330832377086</v>
      </c>
      <c r="Y36" s="156">
        <f t="shared" si="9"/>
        <v>0.07502868743931503</v>
      </c>
      <c r="Z36" s="157">
        <f t="shared" si="9"/>
        <v>0.008826904404625299</v>
      </c>
      <c r="AA36" s="158">
        <f t="shared" si="9"/>
        <v>0.026480713213875896</v>
      </c>
      <c r="AB36" s="95">
        <f t="shared" si="9"/>
        <v>0.45017212463589024</v>
      </c>
      <c r="AC36" s="105">
        <f t="shared" si="9"/>
        <v>0.004413452202312649</v>
      </c>
    </row>
    <row r="37" spans="1:29" ht="13.5" customHeight="1">
      <c r="A37" s="176"/>
      <c r="B37" s="180" t="s">
        <v>45</v>
      </c>
      <c r="C37" s="181"/>
      <c r="D37" s="106">
        <f t="shared" si="5"/>
        <v>99.99999999999999</v>
      </c>
      <c r="E37" s="107">
        <f>E20/$D20*100</f>
        <v>98.75958618042766</v>
      </c>
      <c r="F37" s="108">
        <f>F20/$D20*100</f>
        <v>89.91493128292306</v>
      </c>
      <c r="G37" s="136"/>
      <c r="H37" s="137"/>
      <c r="I37" s="138"/>
      <c r="J37" s="108">
        <f>J20/$D20*100</f>
        <v>1.8474590405229312</v>
      </c>
      <c r="K37" s="136"/>
      <c r="L37" s="139"/>
      <c r="M37" s="108">
        <f>M20/$D20*100</f>
        <v>4.787941079841216</v>
      </c>
      <c r="N37" s="140"/>
      <c r="O37" s="138"/>
      <c r="P37" s="108">
        <f t="shared" si="9"/>
        <v>0.0009042381642759615</v>
      </c>
      <c r="Q37" s="108">
        <f t="shared" si="9"/>
        <v>0.004219778099954486</v>
      </c>
      <c r="R37" s="108">
        <f t="shared" si="9"/>
        <v>1.0173684057175982</v>
      </c>
      <c r="S37" s="108">
        <f t="shared" si="9"/>
        <v>1.1867623551586284</v>
      </c>
      <c r="T37" s="108">
        <f t="shared" si="9"/>
        <v>0.2859402017254874</v>
      </c>
      <c r="U37" s="108">
        <f t="shared" si="9"/>
        <v>0.0750517676349048</v>
      </c>
      <c r="V37" s="108">
        <f t="shared" si="9"/>
        <v>0.021199361406914207</v>
      </c>
      <c r="W37" s="108">
        <f t="shared" si="9"/>
        <v>0.1640689913625161</v>
      </c>
      <c r="X37" s="159">
        <f t="shared" si="9"/>
        <v>0.05134063354944625</v>
      </c>
      <c r="Y37" s="160">
        <f t="shared" si="9"/>
        <v>0.07776448212773268</v>
      </c>
      <c r="Z37" s="161">
        <f t="shared" si="9"/>
        <v>0.013864985185564742</v>
      </c>
      <c r="AA37" s="162">
        <f t="shared" si="9"/>
        <v>0.021098890499772434</v>
      </c>
      <c r="AB37" s="108">
        <f t="shared" si="9"/>
        <v>0.6890294811782826</v>
      </c>
      <c r="AC37" s="115">
        <f t="shared" si="9"/>
        <v>0.005124016264230448</v>
      </c>
    </row>
    <row r="38" spans="1:29" ht="14.25" customHeight="1" thickBot="1">
      <c r="A38" s="177"/>
      <c r="B38" s="173" t="s">
        <v>46</v>
      </c>
      <c r="C38" s="174"/>
      <c r="D38" s="141">
        <f t="shared" si="5"/>
        <v>99.99999999999999</v>
      </c>
      <c r="E38" s="142">
        <f>E21/$D21*100</f>
        <v>98.82178671408279</v>
      </c>
      <c r="F38" s="143">
        <f>F21/$D21*100</f>
        <v>90.53834447298875</v>
      </c>
      <c r="G38" s="144"/>
      <c r="H38" s="145"/>
      <c r="I38" s="146"/>
      <c r="J38" s="143">
        <f>J21/$D21*100</f>
        <v>1.7042704931406087</v>
      </c>
      <c r="K38" s="144"/>
      <c r="L38" s="147"/>
      <c r="M38" s="143">
        <f>M21/$D21*100</f>
        <v>4.520386445108738</v>
      </c>
      <c r="N38" s="148"/>
      <c r="O38" s="146"/>
      <c r="P38" s="143">
        <f t="shared" si="9"/>
        <v>0.0008295978386210978</v>
      </c>
      <c r="Q38" s="143">
        <f t="shared" si="9"/>
        <v>0.0041479891931054886</v>
      </c>
      <c r="R38" s="143">
        <f t="shared" si="9"/>
        <v>0.960950829736105</v>
      </c>
      <c r="S38" s="143">
        <f t="shared" si="9"/>
        <v>1.0928568860768595</v>
      </c>
      <c r="T38" s="143">
        <f t="shared" si="9"/>
        <v>0.272753333831092</v>
      </c>
      <c r="U38" s="143">
        <f t="shared" si="9"/>
        <v>0.07033146120754417</v>
      </c>
      <c r="V38" s="143">
        <f t="shared" si="9"/>
        <v>0.019541637976408083</v>
      </c>
      <c r="W38" s="143">
        <f t="shared" si="9"/>
        <v>0.15080245155379066</v>
      </c>
      <c r="X38" s="163">
        <f t="shared" si="9"/>
        <v>0.047102721726153436</v>
      </c>
      <c r="Y38" s="164">
        <f t="shared" si="9"/>
        <v>0.0713454141214144</v>
      </c>
      <c r="Z38" s="165">
        <f t="shared" si="9"/>
        <v>0.012812677729814731</v>
      </c>
      <c r="AA38" s="166">
        <f t="shared" si="9"/>
        <v>0.019541637976408083</v>
      </c>
      <c r="AB38" s="143">
        <f t="shared" si="9"/>
        <v>0.6595302817037727</v>
      </c>
      <c r="AC38" s="153">
        <f t="shared" si="9"/>
        <v>0.005254119644600286</v>
      </c>
    </row>
    <row r="39" spans="1:29" ht="12.75">
      <c r="A39" s="4"/>
      <c r="B39" s="4"/>
      <c r="C39" s="14"/>
      <c r="D39" s="1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4" ht="12.75">
      <c r="A40" s="17" t="s">
        <v>48</v>
      </c>
      <c r="B40" s="20" t="s">
        <v>49</v>
      </c>
      <c r="C40" s="18"/>
      <c r="D40" s="19"/>
    </row>
    <row r="41" spans="2:9" s="17" customFormat="1" ht="12.75">
      <c r="B41" s="20"/>
      <c r="D41" s="20"/>
      <c r="I41" s="17" t="s">
        <v>50</v>
      </c>
    </row>
    <row r="42" spans="2:5" ht="12.75">
      <c r="B42" s="20"/>
      <c r="C42" s="19"/>
      <c r="D42" s="19"/>
      <c r="E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  <row r="54" spans="3:4" ht="12.75">
      <c r="C54" s="19"/>
      <c r="D54" s="19"/>
    </row>
    <row r="55" spans="3:4" ht="12.75">
      <c r="C55" s="19"/>
      <c r="D55" s="19"/>
    </row>
    <row r="56" spans="3:4" ht="12.75">
      <c r="C56" s="19"/>
      <c r="D56" s="19"/>
    </row>
    <row r="57" spans="3:4" ht="12.75">
      <c r="C57" s="19"/>
      <c r="D57" s="19"/>
    </row>
    <row r="58" spans="3:4" ht="12.75">
      <c r="C58" s="19"/>
      <c r="D58" s="19"/>
    </row>
    <row r="59" spans="3:4" ht="12.75">
      <c r="C59" s="19"/>
      <c r="D59" s="19"/>
    </row>
    <row r="60" spans="3:4" ht="12.75">
      <c r="C60" s="19"/>
      <c r="D60" s="19"/>
    </row>
    <row r="61" spans="3:4" ht="12.75">
      <c r="C61" s="19"/>
      <c r="D61" s="19"/>
    </row>
    <row r="62" spans="3:4" ht="12.75">
      <c r="C62" s="19"/>
      <c r="D62" s="19"/>
    </row>
    <row r="63" spans="3:4" ht="12.75">
      <c r="C63" s="19"/>
      <c r="D63" s="19"/>
    </row>
    <row r="64" spans="3:4" ht="12.75">
      <c r="C64" s="19"/>
      <c r="D64" s="19"/>
    </row>
    <row r="65" spans="3:4" ht="12.75">
      <c r="C65" s="19"/>
      <c r="D65" s="19"/>
    </row>
    <row r="66" spans="3:4" ht="12.75">
      <c r="C66" s="19"/>
      <c r="D66" s="19"/>
    </row>
    <row r="67" spans="3:4" ht="12.75">
      <c r="C67" s="19"/>
      <c r="D67" s="19"/>
    </row>
    <row r="68" spans="3:4" ht="12.75">
      <c r="C68" s="19"/>
      <c r="D68" s="19"/>
    </row>
    <row r="69" spans="3:4" ht="12.75">
      <c r="C69" s="19"/>
      <c r="D69" s="19"/>
    </row>
    <row r="70" spans="3:4" ht="12.75">
      <c r="C70" s="19"/>
      <c r="D70" s="19"/>
    </row>
    <row r="71" spans="3:4" ht="12.75">
      <c r="C71" s="19"/>
      <c r="D71" s="19"/>
    </row>
    <row r="72" spans="3:4" ht="12.75">
      <c r="C72" s="19"/>
      <c r="D72" s="19"/>
    </row>
    <row r="73" spans="3:4" ht="12.75">
      <c r="C73" s="19"/>
      <c r="D73" s="19"/>
    </row>
    <row r="74" spans="3:4" ht="12.75">
      <c r="C74" s="19"/>
      <c r="D74" s="19"/>
    </row>
    <row r="75" spans="3:4" ht="12.75">
      <c r="C75" s="19"/>
      <c r="D75" s="19"/>
    </row>
    <row r="76" spans="3:4" ht="12.75">
      <c r="C76" s="19"/>
      <c r="D76" s="19"/>
    </row>
    <row r="77" spans="3:4" ht="12.75">
      <c r="C77" s="19"/>
      <c r="D77" s="19"/>
    </row>
    <row r="78" spans="3:4" ht="12.75">
      <c r="C78" s="19"/>
      <c r="D78" s="19"/>
    </row>
    <row r="79" spans="3:4" ht="12.75">
      <c r="C79" s="19"/>
      <c r="D79" s="19"/>
    </row>
    <row r="80" spans="3:4" ht="12.75">
      <c r="C80" s="19"/>
      <c r="D80" s="19"/>
    </row>
    <row r="81" spans="3:4" ht="12.75">
      <c r="C81" s="19"/>
      <c r="D81" s="19"/>
    </row>
    <row r="82" spans="3:4" ht="12.75">
      <c r="C82" s="19"/>
      <c r="D82" s="19"/>
    </row>
    <row r="83" spans="3:4" ht="12.75">
      <c r="C83" s="19"/>
      <c r="D83" s="19"/>
    </row>
    <row r="84" spans="3:4" ht="12.75">
      <c r="C84" s="19"/>
      <c r="D84" s="19"/>
    </row>
    <row r="85" spans="3:4" ht="12.75">
      <c r="C85" s="19"/>
      <c r="D85" s="19"/>
    </row>
    <row r="86" spans="3:4" ht="12.75">
      <c r="C86" s="19"/>
      <c r="D86" s="19"/>
    </row>
    <row r="87" spans="3:4" ht="12.75">
      <c r="C87" s="19"/>
      <c r="D87" s="19"/>
    </row>
    <row r="88" spans="3:4" ht="12.75">
      <c r="C88" s="19"/>
      <c r="D88" s="19"/>
    </row>
    <row r="89" spans="3:4" ht="12.75">
      <c r="C89" s="19"/>
      <c r="D89" s="19"/>
    </row>
    <row r="90" spans="3:4" ht="12.75">
      <c r="C90" s="19"/>
      <c r="D90" s="19"/>
    </row>
    <row r="91" spans="3:4" ht="12.75">
      <c r="C91" s="19"/>
      <c r="D91" s="19"/>
    </row>
    <row r="92" spans="3:4" ht="12.75">
      <c r="C92" s="19"/>
      <c r="D92" s="19"/>
    </row>
    <row r="93" spans="3:4" ht="12.75">
      <c r="C93" s="19"/>
      <c r="D93" s="19"/>
    </row>
    <row r="94" spans="3:4" ht="12.75">
      <c r="C94" s="19"/>
      <c r="D94" s="19"/>
    </row>
    <row r="95" spans="3:4" ht="12.75">
      <c r="C95" s="19"/>
      <c r="D95" s="19"/>
    </row>
    <row r="96" spans="3:4" ht="12.75">
      <c r="C96" s="19"/>
      <c r="D96" s="19"/>
    </row>
    <row r="97" spans="3:4" ht="12.75">
      <c r="C97" s="19"/>
      <c r="D97" s="19"/>
    </row>
    <row r="98" spans="3:4" ht="12.75">
      <c r="C98" s="19"/>
      <c r="D98" s="19"/>
    </row>
    <row r="99" spans="3:4" ht="12.75">
      <c r="C99" s="19"/>
      <c r="D99" s="19"/>
    </row>
  </sheetData>
  <sheetProtection/>
  <mergeCells count="60">
    <mergeCell ref="AB4:AB6"/>
    <mergeCell ref="T4:T6"/>
    <mergeCell ref="V4:V6"/>
    <mergeCell ref="W4:W6"/>
    <mergeCell ref="U4:U6"/>
    <mergeCell ref="AA2:AC2"/>
    <mergeCell ref="AC4:AC6"/>
    <mergeCell ref="Z5:Z6"/>
    <mergeCell ref="W1:AC1"/>
    <mergeCell ref="A3:C6"/>
    <mergeCell ref="D3:D5"/>
    <mergeCell ref="E3:S3"/>
    <mergeCell ref="W3:AA3"/>
    <mergeCell ref="E4:E6"/>
    <mergeCell ref="F4:O4"/>
    <mergeCell ref="Y4:Z4"/>
    <mergeCell ref="AA4:AA6"/>
    <mergeCell ref="X4:X6"/>
    <mergeCell ref="F5:I5"/>
    <mergeCell ref="J5:L5"/>
    <mergeCell ref="M5:O5"/>
    <mergeCell ref="R4:R6"/>
    <mergeCell ref="S4:S6"/>
    <mergeCell ref="Y5:Y6"/>
    <mergeCell ref="P4:P6"/>
    <mergeCell ref="Q4:Q6"/>
    <mergeCell ref="A7:A18"/>
    <mergeCell ref="B7:C7"/>
    <mergeCell ref="B8:C8"/>
    <mergeCell ref="B9:C9"/>
    <mergeCell ref="B10:C10"/>
    <mergeCell ref="B11:C11"/>
    <mergeCell ref="B12:C12"/>
    <mergeCell ref="B13:C13"/>
    <mergeCell ref="B24:C24"/>
    <mergeCell ref="B25:C25"/>
    <mergeCell ref="A19:A21"/>
    <mergeCell ref="B19:C19"/>
    <mergeCell ref="B20:C20"/>
    <mergeCell ref="B21:C21"/>
    <mergeCell ref="B32:C32"/>
    <mergeCell ref="B27:C27"/>
    <mergeCell ref="B28:C28"/>
    <mergeCell ref="B29:C29"/>
    <mergeCell ref="B14:C14"/>
    <mergeCell ref="B15:C15"/>
    <mergeCell ref="B16:C16"/>
    <mergeCell ref="B17:C17"/>
    <mergeCell ref="B18:C18"/>
    <mergeCell ref="B26:C26"/>
    <mergeCell ref="B30:C30"/>
    <mergeCell ref="B31:C31"/>
    <mergeCell ref="B33:C33"/>
    <mergeCell ref="B34:C34"/>
    <mergeCell ref="B35:C35"/>
    <mergeCell ref="A36:A38"/>
    <mergeCell ref="B36:C36"/>
    <mergeCell ref="B37:C37"/>
    <mergeCell ref="B38:C38"/>
    <mergeCell ref="A24:A35"/>
  </mergeCells>
  <printOptions horizontalCentered="1"/>
  <pageMargins left="0" right="0" top="0.7874015748031497" bottom="0.3937007874015748" header="0.5905511811023623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田原　真理子</cp:lastModifiedBy>
  <cp:lastPrinted>2023-12-27T05:43:36Z</cp:lastPrinted>
  <dcterms:created xsi:type="dcterms:W3CDTF">2019-03-25T07:43:38Z</dcterms:created>
  <dcterms:modified xsi:type="dcterms:W3CDTF">2024-02-15T05:59:23Z</dcterms:modified>
  <cp:category/>
  <cp:version/>
  <cp:contentType/>
  <cp:contentStatus/>
</cp:coreProperties>
</file>